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ainsa2019-my.sharepoint.com/personal/luzelle_grainsa_co_za/Documents/Documents/"/>
    </mc:Choice>
  </mc:AlternateContent>
  <xr:revisionPtr revIDLastSave="0" documentId="8_{1E0A6273-5E0D-418B-916C-E2CA478C3CA3}" xr6:coauthVersionLast="47" xr6:coauthVersionMax="47" xr10:uidLastSave="{00000000-0000-0000-0000-000000000000}"/>
  <bookViews>
    <workbookView xWindow="-108" yWindow="-108" windowWidth="23256" windowHeight="12456" tabRatio="865" firstSheet="2" activeTab="10" xr2:uid="{E1FB4AFC-D962-493E-A2AA-9EA2F2CA76B7}"/>
  </bookViews>
  <sheets>
    <sheet name="Weeklikse totale lewerings" sheetId="9" r:id="rId1"/>
    <sheet name="Weeklikse kumulatiewe lewerings" sheetId="15" r:id="rId2"/>
    <sheet name="Lewerings tot datum" sheetId="13" r:id="rId3"/>
    <sheet name="Table-SAGIS deliver vs CEC est" sheetId="4" r:id="rId4"/>
    <sheet name=" Sunflower 2019_20" sheetId="1" state="hidden" r:id="rId5"/>
    <sheet name="Sunflower 2020_21" sheetId="16" state="hidden" r:id="rId6"/>
    <sheet name="Sunflower 2021_22" sheetId="17" state="hidden" r:id="rId7"/>
    <sheet name="Sunflower 2022_23" sheetId="18" r:id="rId8"/>
    <sheet name="Sunflower 2023_2024" sheetId="19" r:id="rId9"/>
    <sheet name="Sunflower 2024_2025" sheetId="20" r:id="rId10"/>
    <sheet name="Sunflower 2025_2026" sheetId="21" r:id="rId11"/>
    <sheet name="Sonneblom - Sunflower" sheetId="6" r:id="rId12"/>
  </sheets>
  <definedNames>
    <definedName name="_xlnm.Print_Area" localSheetId="4">' Sunflower 2019_20'!$I$13:$M$14</definedName>
    <definedName name="_xlnm.Print_Area" localSheetId="11">'Sonneblom - Sunflower'!$B$2:$C$67</definedName>
    <definedName name="_xlnm.Print_Area" localSheetId="5">'Sunflower 2020_21'!$I$13:$M$14</definedName>
    <definedName name="_xlnm.Print_Area" localSheetId="3">'Table-SAGIS deliver vs CEC est'!$B$1:$D$17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4" l="1"/>
  <c r="K10" i="6"/>
  <c r="L10" i="6"/>
  <c r="K8" i="6"/>
  <c r="L8" i="6"/>
  <c r="K9" i="6"/>
  <c r="L9" i="6"/>
  <c r="K7" i="6"/>
  <c r="L7" i="6"/>
  <c r="K6" i="6"/>
  <c r="L6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4" i="6"/>
  <c r="K5" i="6"/>
  <c r="L5" i="6"/>
  <c r="L4" i="6"/>
  <c r="K4" i="6"/>
  <c r="K61" i="6"/>
  <c r="K59" i="6"/>
  <c r="F59" i="21"/>
  <c r="F58" i="21"/>
  <c r="F57" i="21"/>
  <c r="F56" i="21"/>
  <c r="F55" i="21"/>
  <c r="F54" i="21"/>
  <c r="F53" i="21"/>
  <c r="F52" i="21"/>
  <c r="F51" i="21"/>
  <c r="F50" i="21"/>
  <c r="F49" i="21"/>
  <c r="F48" i="21"/>
  <c r="F47" i="21"/>
  <c r="F46" i="21"/>
  <c r="F45" i="21"/>
  <c r="F44" i="21"/>
  <c r="F43" i="21"/>
  <c r="F42" i="21"/>
  <c r="F41" i="21"/>
  <c r="F40" i="21"/>
  <c r="F39" i="21"/>
  <c r="F38" i="21"/>
  <c r="F37" i="21"/>
  <c r="F36" i="21"/>
  <c r="F35" i="21"/>
  <c r="F34" i="21"/>
  <c r="F33" i="21"/>
  <c r="F32" i="21"/>
  <c r="F31" i="21"/>
  <c r="F30" i="21"/>
  <c r="F29" i="21"/>
  <c r="F28" i="21"/>
  <c r="F27" i="21"/>
  <c r="F26" i="21"/>
  <c r="F25" i="21"/>
  <c r="F24" i="21"/>
  <c r="F23" i="21"/>
  <c r="F22" i="21"/>
  <c r="F21" i="21"/>
  <c r="F20" i="21"/>
  <c r="F19" i="21"/>
  <c r="F18" i="21"/>
  <c r="F17" i="21"/>
  <c r="F16" i="21"/>
  <c r="F15" i="21"/>
  <c r="F14" i="21"/>
  <c r="F13" i="21"/>
  <c r="F12" i="21"/>
  <c r="F11" i="21"/>
  <c r="F10" i="21"/>
  <c r="F9" i="21"/>
  <c r="F8" i="21"/>
  <c r="C8" i="21"/>
  <c r="C9" i="21" s="1"/>
  <c r="C10" i="21" s="1"/>
  <c r="C11" i="21" s="1"/>
  <c r="C12" i="21" s="1"/>
  <c r="C13" i="21" s="1"/>
  <c r="C14" i="21" s="1"/>
  <c r="C15" i="21" s="1"/>
  <c r="C16" i="21" s="1"/>
  <c r="C17" i="21" s="1"/>
  <c r="C18" i="21" s="1"/>
  <c r="C19" i="21" s="1"/>
  <c r="C20" i="21" s="1"/>
  <c r="C21" i="21" s="1"/>
  <c r="C22" i="21" s="1"/>
  <c r="C23" i="21" s="1"/>
  <c r="C24" i="21" s="1"/>
  <c r="C25" i="21" s="1"/>
  <c r="C26" i="21" s="1"/>
  <c r="C27" i="21" s="1"/>
  <c r="C28" i="21" s="1"/>
  <c r="C29" i="21" s="1"/>
  <c r="C30" i="21" s="1"/>
  <c r="C31" i="21" s="1"/>
  <c r="C32" i="21" s="1"/>
  <c r="C33" i="21" s="1"/>
  <c r="C34" i="21" s="1"/>
  <c r="C35" i="21" s="1"/>
  <c r="C36" i="21" s="1"/>
  <c r="C37" i="21" s="1"/>
  <c r="C38" i="21" s="1"/>
  <c r="C39" i="21" s="1"/>
  <c r="C40" i="21" s="1"/>
  <c r="C41" i="21" s="1"/>
  <c r="C42" i="21" s="1"/>
  <c r="C43" i="21" s="1"/>
  <c r="C44" i="21" s="1"/>
  <c r="C45" i="21" s="1"/>
  <c r="C46" i="21" s="1"/>
  <c r="C47" i="21" s="1"/>
  <c r="C48" i="21" s="1"/>
  <c r="C49" i="21" s="1"/>
  <c r="C50" i="21" s="1"/>
  <c r="C51" i="21" s="1"/>
  <c r="C52" i="21" s="1"/>
  <c r="C53" i="21" s="1"/>
  <c r="C54" i="21" s="1"/>
  <c r="C55" i="21" s="1"/>
  <c r="C56" i="21" s="1"/>
  <c r="C57" i="21" s="1"/>
  <c r="C58" i="21" s="1"/>
  <c r="C59" i="21" s="1"/>
  <c r="F7" i="21"/>
  <c r="G7" i="21" s="1"/>
  <c r="F59" i="20"/>
  <c r="J56" i="6" s="1"/>
  <c r="C59" i="20"/>
  <c r="K62" i="6" l="1"/>
  <c r="K64" i="6" s="1"/>
  <c r="G8" i="21"/>
  <c r="G9" i="21" s="1"/>
  <c r="G10" i="21" s="1"/>
  <c r="G11" i="21" s="1"/>
  <c r="G12" i="21" s="1"/>
  <c r="G13" i="21" s="1"/>
  <c r="G14" i="21" s="1"/>
  <c r="G15" i="21" s="1"/>
  <c r="G16" i="21" s="1"/>
  <c r="G17" i="21" s="1"/>
  <c r="G18" i="21" s="1"/>
  <c r="G19" i="21" s="1"/>
  <c r="G20" i="21" s="1"/>
  <c r="G21" i="21" s="1"/>
  <c r="G22" i="21" s="1"/>
  <c r="G23" i="21" s="1"/>
  <c r="G24" i="21" s="1"/>
  <c r="G25" i="21" s="1"/>
  <c r="G26" i="21" s="1"/>
  <c r="G27" i="21" s="1"/>
  <c r="G28" i="21" s="1"/>
  <c r="G29" i="21" s="1"/>
  <c r="G30" i="21" s="1"/>
  <c r="G31" i="21" s="1"/>
  <c r="G32" i="21" s="1"/>
  <c r="G33" i="21" s="1"/>
  <c r="G34" i="21" s="1"/>
  <c r="G35" i="21" s="1"/>
  <c r="G36" i="21" s="1"/>
  <c r="G37" i="21" s="1"/>
  <c r="G38" i="21" s="1"/>
  <c r="G39" i="21" s="1"/>
  <c r="G40" i="21" s="1"/>
  <c r="G41" i="21" s="1"/>
  <c r="G42" i="21" s="1"/>
  <c r="G43" i="21" s="1"/>
  <c r="G44" i="21" s="1"/>
  <c r="G45" i="21" s="1"/>
  <c r="G46" i="21" s="1"/>
  <c r="G47" i="21" s="1"/>
  <c r="G48" i="21" s="1"/>
  <c r="G49" i="21" s="1"/>
  <c r="G50" i="21" s="1"/>
  <c r="G51" i="21" s="1"/>
  <c r="G52" i="21" s="1"/>
  <c r="G53" i="21" s="1"/>
  <c r="G54" i="21" s="1"/>
  <c r="G55" i="21" s="1"/>
  <c r="G56" i="21" s="1"/>
  <c r="G57" i="21" s="1"/>
  <c r="G58" i="21" s="1"/>
  <c r="G59" i="21" s="1"/>
  <c r="L61" i="6"/>
  <c r="F27" i="20"/>
  <c r="J24" i="6" s="1"/>
  <c r="F28" i="20"/>
  <c r="J25" i="6" s="1"/>
  <c r="C9" i="4"/>
  <c r="I5" i="6"/>
  <c r="I62" i="6" s="1"/>
  <c r="I64" i="6" s="1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4" i="6"/>
  <c r="H5" i="6"/>
  <c r="H6" i="6"/>
  <c r="H7" i="6"/>
  <c r="H8" i="6"/>
  <c r="H9" i="6"/>
  <c r="H62" i="6" s="1"/>
  <c r="H64" i="6" s="1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4" i="6"/>
  <c r="F13" i="20"/>
  <c r="J10" i="6" s="1"/>
  <c r="F14" i="20"/>
  <c r="J11" i="6" s="1"/>
  <c r="F15" i="20"/>
  <c r="J12" i="6" s="1"/>
  <c r="F16" i="20"/>
  <c r="J13" i="6" s="1"/>
  <c r="F17" i="20"/>
  <c r="J14" i="6" s="1"/>
  <c r="F18" i="20"/>
  <c r="J15" i="6" s="1"/>
  <c r="J61" i="6"/>
  <c r="J59" i="6"/>
  <c r="F58" i="20"/>
  <c r="J55" i="6" s="1"/>
  <c r="F57" i="20"/>
  <c r="J54" i="6" s="1"/>
  <c r="F56" i="20"/>
  <c r="J53" i="6" s="1"/>
  <c r="F55" i="20"/>
  <c r="J52" i="6" s="1"/>
  <c r="F54" i="20"/>
  <c r="J51" i="6" s="1"/>
  <c r="F53" i="20"/>
  <c r="J50" i="6" s="1"/>
  <c r="F52" i="20"/>
  <c r="J49" i="6" s="1"/>
  <c r="F51" i="20"/>
  <c r="J48" i="6" s="1"/>
  <c r="F50" i="20"/>
  <c r="J47" i="6" s="1"/>
  <c r="F49" i="20"/>
  <c r="J46" i="6" s="1"/>
  <c r="F48" i="20"/>
  <c r="J45" i="6" s="1"/>
  <c r="F47" i="20"/>
  <c r="J44" i="6" s="1"/>
  <c r="F46" i="20"/>
  <c r="J43" i="6" s="1"/>
  <c r="F45" i="20"/>
  <c r="J42" i="6" s="1"/>
  <c r="F44" i="20"/>
  <c r="J41" i="6" s="1"/>
  <c r="F43" i="20"/>
  <c r="J40" i="6" s="1"/>
  <c r="F42" i="20"/>
  <c r="J39" i="6" s="1"/>
  <c r="F41" i="20"/>
  <c r="J38" i="6" s="1"/>
  <c r="F40" i="20"/>
  <c r="J37" i="6" s="1"/>
  <c r="F39" i="20"/>
  <c r="J36" i="6" s="1"/>
  <c r="F38" i="20"/>
  <c r="J35" i="6" s="1"/>
  <c r="F37" i="20"/>
  <c r="J34" i="6" s="1"/>
  <c r="F36" i="20"/>
  <c r="J33" i="6" s="1"/>
  <c r="F35" i="20"/>
  <c r="J32" i="6" s="1"/>
  <c r="F34" i="20"/>
  <c r="J31" i="6" s="1"/>
  <c r="F33" i="20"/>
  <c r="J30" i="6" s="1"/>
  <c r="F32" i="20"/>
  <c r="J29" i="6" s="1"/>
  <c r="F31" i="20"/>
  <c r="J28" i="6" s="1"/>
  <c r="F30" i="20"/>
  <c r="J27" i="6" s="1"/>
  <c r="F29" i="20"/>
  <c r="J26" i="6" s="1"/>
  <c r="F26" i="20"/>
  <c r="J23" i="6" s="1"/>
  <c r="F25" i="20"/>
  <c r="J22" i="6" s="1"/>
  <c r="F24" i="20"/>
  <c r="J21" i="6" s="1"/>
  <c r="F23" i="20"/>
  <c r="J20" i="6" s="1"/>
  <c r="F22" i="20"/>
  <c r="J19" i="6" s="1"/>
  <c r="F21" i="20"/>
  <c r="J18" i="6" s="1"/>
  <c r="F20" i="20"/>
  <c r="J17" i="6" s="1"/>
  <c r="F19" i="20"/>
  <c r="J16" i="6" s="1"/>
  <c r="F12" i="20"/>
  <c r="J9" i="6" s="1"/>
  <c r="F11" i="20"/>
  <c r="J8" i="6" s="1"/>
  <c r="F10" i="20"/>
  <c r="J7" i="6" s="1"/>
  <c r="F9" i="20"/>
  <c r="J6" i="6" s="1"/>
  <c r="F8" i="20"/>
  <c r="J5" i="6" s="1"/>
  <c r="C8" i="20"/>
  <c r="C9" i="20"/>
  <c r="F7" i="20"/>
  <c r="G7" i="20" s="1"/>
  <c r="F9" i="19"/>
  <c r="F10" i="19"/>
  <c r="F11" i="19"/>
  <c r="F12" i="19"/>
  <c r="F13" i="19"/>
  <c r="F14" i="19"/>
  <c r="F15" i="19"/>
  <c r="F16" i="19"/>
  <c r="F17" i="19"/>
  <c r="F18" i="19"/>
  <c r="F19" i="19"/>
  <c r="F20" i="19"/>
  <c r="F21" i="19"/>
  <c r="F22" i="19"/>
  <c r="F23" i="19"/>
  <c r="F24" i="19"/>
  <c r="B56" i="6"/>
  <c r="I61" i="6"/>
  <c r="I59" i="6"/>
  <c r="F58" i="19"/>
  <c r="F57" i="19"/>
  <c r="F56" i="19"/>
  <c r="F55" i="19"/>
  <c r="F54" i="19"/>
  <c r="F53" i="19"/>
  <c r="F52" i="19"/>
  <c r="F51" i="19"/>
  <c r="F50" i="19"/>
  <c r="F49" i="19"/>
  <c r="F48" i="19"/>
  <c r="F47" i="19"/>
  <c r="F46" i="19"/>
  <c r="F45" i="19"/>
  <c r="F44" i="19"/>
  <c r="F43" i="19"/>
  <c r="F42" i="19"/>
  <c r="F41" i="19"/>
  <c r="F40" i="19"/>
  <c r="F39" i="19"/>
  <c r="F38" i="19"/>
  <c r="F37" i="19"/>
  <c r="F36" i="19"/>
  <c r="F35" i="19"/>
  <c r="F34" i="19"/>
  <c r="F33" i="19"/>
  <c r="F32" i="19"/>
  <c r="F31" i="19"/>
  <c r="F30" i="19"/>
  <c r="F29" i="19"/>
  <c r="F28" i="19"/>
  <c r="F27" i="19"/>
  <c r="F26" i="19"/>
  <c r="F25" i="19"/>
  <c r="F8" i="19"/>
  <c r="G8" i="19"/>
  <c r="C8" i="19"/>
  <c r="F7" i="19"/>
  <c r="G7" i="19"/>
  <c r="C58" i="18"/>
  <c r="C57" i="18"/>
  <c r="C56" i="18"/>
  <c r="C55" i="18"/>
  <c r="C54" i="18"/>
  <c r="C53" i="18"/>
  <c r="C52" i="18"/>
  <c r="C51" i="18"/>
  <c r="C47" i="18"/>
  <c r="C48" i="18"/>
  <c r="C49" i="18"/>
  <c r="C50" i="18"/>
  <c r="C44" i="18"/>
  <c r="C45" i="18"/>
  <c r="C46" i="18"/>
  <c r="C43" i="18"/>
  <c r="C42" i="18"/>
  <c r="C41" i="18"/>
  <c r="C40" i="18"/>
  <c r="C39" i="18"/>
  <c r="C38" i="18"/>
  <c r="C36" i="18"/>
  <c r="C37" i="18"/>
  <c r="C35" i="18"/>
  <c r="C34" i="18"/>
  <c r="C33" i="18"/>
  <c r="C32" i="18"/>
  <c r="C31" i="18"/>
  <c r="H57" i="6"/>
  <c r="H59" i="6" s="1"/>
  <c r="L57" i="6"/>
  <c r="L59" i="6"/>
  <c r="C30" i="18"/>
  <c r="C29" i="18"/>
  <c r="C28" i="18"/>
  <c r="C27" i="18"/>
  <c r="C26" i="18"/>
  <c r="C25" i="18"/>
  <c r="C24" i="18"/>
  <c r="C23" i="18"/>
  <c r="D62" i="6"/>
  <c r="D64" i="6" s="1"/>
  <c r="E61" i="6"/>
  <c r="F61" i="6"/>
  <c r="G61" i="6"/>
  <c r="H61" i="6"/>
  <c r="D61" i="6"/>
  <c r="C8" i="18"/>
  <c r="F58" i="18"/>
  <c r="F57" i="18"/>
  <c r="F56" i="18"/>
  <c r="F55" i="18"/>
  <c r="F54" i="18"/>
  <c r="F53" i="18"/>
  <c r="F52" i="18"/>
  <c r="F51" i="18"/>
  <c r="F50" i="18"/>
  <c r="F49" i="18"/>
  <c r="F48" i="18"/>
  <c r="F47" i="18"/>
  <c r="F46" i="18"/>
  <c r="F45" i="18"/>
  <c r="F44" i="18"/>
  <c r="F43" i="18"/>
  <c r="F42" i="18"/>
  <c r="F41" i="18"/>
  <c r="F40" i="18"/>
  <c r="F39" i="18"/>
  <c r="F38" i="18"/>
  <c r="F37" i="18"/>
  <c r="F36" i="18"/>
  <c r="F35" i="18"/>
  <c r="F34" i="18"/>
  <c r="F33" i="18"/>
  <c r="F32" i="18"/>
  <c r="F31" i="18"/>
  <c r="F30" i="18"/>
  <c r="F29" i="18"/>
  <c r="F28" i="18"/>
  <c r="F27" i="18"/>
  <c r="F26" i="18"/>
  <c r="F25" i="18"/>
  <c r="F24" i="18"/>
  <c r="F23" i="18"/>
  <c r="F22" i="18"/>
  <c r="F21" i="18"/>
  <c r="F20" i="18"/>
  <c r="F19" i="18"/>
  <c r="F18" i="18"/>
  <c r="F17" i="18"/>
  <c r="F16" i="18"/>
  <c r="F15" i="18"/>
  <c r="F14" i="18"/>
  <c r="F13" i="18"/>
  <c r="F12" i="18"/>
  <c r="F11" i="18"/>
  <c r="F10" i="18"/>
  <c r="F9" i="18"/>
  <c r="F8" i="18"/>
  <c r="F7" i="18"/>
  <c r="G7" i="18"/>
  <c r="G8" i="18"/>
  <c r="G9" i="18"/>
  <c r="G10" i="18"/>
  <c r="G11" i="18"/>
  <c r="G55" i="6"/>
  <c r="C58" i="17"/>
  <c r="G54" i="6"/>
  <c r="C57" i="17"/>
  <c r="C56" i="17"/>
  <c r="C55" i="17"/>
  <c r="C54" i="17"/>
  <c r="G50" i="6"/>
  <c r="C53" i="17"/>
  <c r="G49" i="6"/>
  <c r="C52" i="17"/>
  <c r="G48" i="6"/>
  <c r="C51" i="17"/>
  <c r="G45" i="6"/>
  <c r="G46" i="6"/>
  <c r="C50" i="17"/>
  <c r="C48" i="17"/>
  <c r="C49" i="17"/>
  <c r="G44" i="6"/>
  <c r="C47" i="17"/>
  <c r="G43" i="6"/>
  <c r="C46" i="17"/>
  <c r="C45" i="17"/>
  <c r="G41" i="6"/>
  <c r="C44" i="17"/>
  <c r="G40" i="6"/>
  <c r="C42" i="17"/>
  <c r="C43" i="17"/>
  <c r="C41" i="17"/>
  <c r="C40" i="17"/>
  <c r="G36" i="6"/>
  <c r="C39" i="17"/>
  <c r="G35" i="6"/>
  <c r="C38" i="17"/>
  <c r="C37" i="17"/>
  <c r="C36" i="17"/>
  <c r="G32" i="6"/>
  <c r="C35" i="17"/>
  <c r="C34" i="17"/>
  <c r="C33" i="17"/>
  <c r="C32" i="17"/>
  <c r="G28" i="6"/>
  <c r="C31" i="17"/>
  <c r="G27" i="6"/>
  <c r="C30" i="17"/>
  <c r="G26" i="6"/>
  <c r="C29" i="17"/>
  <c r="C28" i="17"/>
  <c r="G24" i="6"/>
  <c r="C27" i="17"/>
  <c r="G23" i="6"/>
  <c r="C26" i="17"/>
  <c r="G22" i="6"/>
  <c r="C25" i="17"/>
  <c r="C24" i="17"/>
  <c r="G15" i="6"/>
  <c r="C17" i="17"/>
  <c r="C18" i="17"/>
  <c r="G6" i="6"/>
  <c r="G58" i="6"/>
  <c r="F58" i="17"/>
  <c r="G58" i="17"/>
  <c r="F57" i="17"/>
  <c r="F56" i="17"/>
  <c r="G53" i="6"/>
  <c r="F55" i="17"/>
  <c r="G55" i="17"/>
  <c r="F54" i="17"/>
  <c r="G54" i="17"/>
  <c r="G51" i="6"/>
  <c r="F53" i="17"/>
  <c r="F52" i="17"/>
  <c r="F51" i="17"/>
  <c r="F50" i="17"/>
  <c r="G47" i="6"/>
  <c r="F49" i="17"/>
  <c r="F48" i="17"/>
  <c r="F47" i="17"/>
  <c r="F46" i="17"/>
  <c r="F45" i="17"/>
  <c r="G42" i="6"/>
  <c r="F44" i="17"/>
  <c r="F43" i="17"/>
  <c r="F42" i="17"/>
  <c r="G39" i="6"/>
  <c r="F41" i="17"/>
  <c r="G38" i="6"/>
  <c r="F40" i="17"/>
  <c r="F39" i="17"/>
  <c r="F38" i="17"/>
  <c r="F37" i="17"/>
  <c r="G34" i="6"/>
  <c r="F36" i="17"/>
  <c r="G33" i="6"/>
  <c r="F35" i="17"/>
  <c r="F34" i="17"/>
  <c r="F33" i="17"/>
  <c r="G30" i="6"/>
  <c r="F32" i="17"/>
  <c r="G29" i="6"/>
  <c r="F31" i="17"/>
  <c r="F30" i="17"/>
  <c r="F29" i="17"/>
  <c r="F28" i="17"/>
  <c r="F27" i="17"/>
  <c r="F26" i="17"/>
  <c r="F25" i="17"/>
  <c r="F24" i="17"/>
  <c r="G21" i="6"/>
  <c r="F23" i="17"/>
  <c r="G20" i="6"/>
  <c r="F22" i="17"/>
  <c r="G19" i="6"/>
  <c r="F21" i="17"/>
  <c r="G18" i="6"/>
  <c r="F20" i="17"/>
  <c r="G17" i="6"/>
  <c r="F19" i="17"/>
  <c r="G16" i="6"/>
  <c r="F18" i="17"/>
  <c r="F17" i="17"/>
  <c r="G14" i="6"/>
  <c r="F16" i="17"/>
  <c r="G13" i="6"/>
  <c r="F15" i="17"/>
  <c r="F14" i="17"/>
  <c r="G11" i="6"/>
  <c r="F13" i="17"/>
  <c r="G10" i="6"/>
  <c r="F12" i="17"/>
  <c r="G9" i="6"/>
  <c r="F11" i="17"/>
  <c r="G8" i="6"/>
  <c r="F10" i="17"/>
  <c r="G7" i="6"/>
  <c r="F9" i="17"/>
  <c r="F8" i="17"/>
  <c r="G5" i="6"/>
  <c r="F7" i="17"/>
  <c r="G7" i="17"/>
  <c r="G8" i="17"/>
  <c r="G9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G39" i="17"/>
  <c r="G40" i="17"/>
  <c r="G41" i="17"/>
  <c r="G42" i="17"/>
  <c r="G43" i="17"/>
  <c r="G44" i="17"/>
  <c r="F58" i="16"/>
  <c r="F55" i="6"/>
  <c r="F57" i="16"/>
  <c r="F54" i="6"/>
  <c r="F53" i="6"/>
  <c r="F56" i="16"/>
  <c r="F55" i="16"/>
  <c r="F52" i="6"/>
  <c r="F54" i="16"/>
  <c r="F51" i="6"/>
  <c r="F53" i="16"/>
  <c r="F50" i="6"/>
  <c r="F49" i="6"/>
  <c r="F52" i="16"/>
  <c r="F48" i="16"/>
  <c r="F45" i="6"/>
  <c r="F49" i="16"/>
  <c r="F46" i="6"/>
  <c r="F50" i="16"/>
  <c r="F47" i="6"/>
  <c r="F51" i="16"/>
  <c r="F48" i="6"/>
  <c r="F46" i="16"/>
  <c r="F43" i="6"/>
  <c r="F47" i="16"/>
  <c r="F44" i="6"/>
  <c r="F45" i="16"/>
  <c r="F42" i="6"/>
  <c r="F44" i="16"/>
  <c r="F41" i="6"/>
  <c r="F43" i="16"/>
  <c r="F40" i="6"/>
  <c r="F42" i="16"/>
  <c r="F39" i="6"/>
  <c r="F41" i="16"/>
  <c r="F38" i="6"/>
  <c r="F37" i="6"/>
  <c r="F40" i="16"/>
  <c r="F39" i="16"/>
  <c r="F36" i="6"/>
  <c r="F38" i="16"/>
  <c r="F35" i="6"/>
  <c r="F37" i="16"/>
  <c r="F34" i="6"/>
  <c r="F32" i="6"/>
  <c r="F35" i="16"/>
  <c r="F36" i="16"/>
  <c r="F33" i="6"/>
  <c r="F34" i="16"/>
  <c r="F31" i="6"/>
  <c r="F33" i="16"/>
  <c r="F30" i="6"/>
  <c r="F32" i="16"/>
  <c r="F29" i="6"/>
  <c r="F31" i="16"/>
  <c r="F28" i="6"/>
  <c r="F30" i="16"/>
  <c r="F27" i="6"/>
  <c r="F29" i="16"/>
  <c r="F26" i="6"/>
  <c r="F28" i="16"/>
  <c r="F25" i="6"/>
  <c r="F27" i="16"/>
  <c r="F24" i="6"/>
  <c r="F26" i="16"/>
  <c r="F23" i="6"/>
  <c r="F25" i="16"/>
  <c r="F22" i="6"/>
  <c r="F24" i="16"/>
  <c r="F21" i="6"/>
  <c r="F23" i="16"/>
  <c r="F20" i="6"/>
  <c r="F22" i="16"/>
  <c r="F19" i="6"/>
  <c r="F21" i="16"/>
  <c r="F18" i="6"/>
  <c r="F20" i="16"/>
  <c r="F17" i="6"/>
  <c r="F19" i="16"/>
  <c r="F16" i="6"/>
  <c r="F18" i="16"/>
  <c r="F15" i="6"/>
  <c r="F17" i="16"/>
  <c r="F14" i="6"/>
  <c r="F16" i="16"/>
  <c r="F13" i="6"/>
  <c r="F15" i="16"/>
  <c r="F12" i="6"/>
  <c r="F14" i="16"/>
  <c r="F11" i="6"/>
  <c r="F12" i="16"/>
  <c r="F9" i="6"/>
  <c r="F13" i="16"/>
  <c r="F10" i="6"/>
  <c r="F11" i="16"/>
  <c r="F8" i="6"/>
  <c r="F10" i="16"/>
  <c r="F7" i="6"/>
  <c r="F9" i="16"/>
  <c r="F6" i="6"/>
  <c r="F62" i="6" s="1"/>
  <c r="F8" i="16"/>
  <c r="F5" i="6"/>
  <c r="F58" i="6"/>
  <c r="F59" i="6" s="1"/>
  <c r="F7" i="16"/>
  <c r="F4" i="6"/>
  <c r="F59" i="1"/>
  <c r="F7" i="1"/>
  <c r="G7" i="1"/>
  <c r="F8" i="1"/>
  <c r="E5" i="6"/>
  <c r="E58" i="6"/>
  <c r="E59" i="6"/>
  <c r="E34" i="6"/>
  <c r="D59" i="6"/>
  <c r="F23" i="1"/>
  <c r="E20" i="6"/>
  <c r="F20" i="1"/>
  <c r="E17" i="6"/>
  <c r="F21" i="1"/>
  <c r="E18" i="6"/>
  <c r="F22" i="1"/>
  <c r="E19" i="6"/>
  <c r="F24" i="1"/>
  <c r="E21" i="6"/>
  <c r="F25" i="1"/>
  <c r="E22" i="6"/>
  <c r="F26" i="1"/>
  <c r="E23" i="6"/>
  <c r="F27" i="1"/>
  <c r="E24" i="6"/>
  <c r="F28" i="1"/>
  <c r="E25" i="6"/>
  <c r="F29" i="1"/>
  <c r="E26" i="6"/>
  <c r="F30" i="1"/>
  <c r="E27" i="6"/>
  <c r="F9" i="1"/>
  <c r="E6" i="6"/>
  <c r="F10" i="1"/>
  <c r="E7" i="6"/>
  <c r="F11" i="1"/>
  <c r="E8" i="6"/>
  <c r="F12" i="1"/>
  <c r="E9" i="6"/>
  <c r="F13" i="1"/>
  <c r="E10" i="6"/>
  <c r="F14" i="1"/>
  <c r="E11" i="6"/>
  <c r="F15" i="1"/>
  <c r="E12" i="6"/>
  <c r="F16" i="1"/>
  <c r="E13" i="6"/>
  <c r="F17" i="1"/>
  <c r="E14" i="6"/>
  <c r="F18" i="1"/>
  <c r="E15" i="6"/>
  <c r="F19" i="1"/>
  <c r="E16" i="6"/>
  <c r="F58" i="1"/>
  <c r="E55" i="6"/>
  <c r="F57" i="1"/>
  <c r="E54" i="6"/>
  <c r="F55" i="1"/>
  <c r="E52" i="6"/>
  <c r="F56" i="1"/>
  <c r="E53" i="6"/>
  <c r="F54" i="1"/>
  <c r="E51" i="6"/>
  <c r="F53" i="1"/>
  <c r="E50" i="6"/>
  <c r="F52" i="1"/>
  <c r="E49" i="6"/>
  <c r="F50" i="1"/>
  <c r="E47" i="6"/>
  <c r="F51" i="1"/>
  <c r="E48" i="6"/>
  <c r="F49" i="1"/>
  <c r="E46" i="6"/>
  <c r="F47" i="1"/>
  <c r="E44" i="6"/>
  <c r="F48" i="1"/>
  <c r="E45" i="6"/>
  <c r="F46" i="1"/>
  <c r="E43" i="6"/>
  <c r="F45" i="1"/>
  <c r="E42" i="6"/>
  <c r="F44" i="1"/>
  <c r="E41" i="6"/>
  <c r="F43" i="1"/>
  <c r="E40" i="6"/>
  <c r="F42" i="1"/>
  <c r="E39" i="6"/>
  <c r="F38" i="1"/>
  <c r="E35" i="6"/>
  <c r="F39" i="1"/>
  <c r="E36" i="6"/>
  <c r="F40" i="1"/>
  <c r="E37" i="6"/>
  <c r="F41" i="1"/>
  <c r="E38" i="6"/>
  <c r="F37" i="1"/>
  <c r="F36" i="1"/>
  <c r="E33" i="6"/>
  <c r="F35" i="1"/>
  <c r="E32" i="6"/>
  <c r="F34" i="1"/>
  <c r="E31" i="6"/>
  <c r="F33" i="1"/>
  <c r="E30" i="6"/>
  <c r="F32" i="1"/>
  <c r="E29" i="6"/>
  <c r="F31" i="1"/>
  <c r="E28" i="6"/>
  <c r="E4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59" i="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35" i="16"/>
  <c r="G36" i="16"/>
  <c r="G37" i="16"/>
  <c r="G38" i="16"/>
  <c r="G39" i="16"/>
  <c r="G40" i="16"/>
  <c r="G41" i="16"/>
  <c r="G42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12" i="6"/>
  <c r="C19" i="17"/>
  <c r="G4" i="6"/>
  <c r="C20" i="17"/>
  <c r="C21" i="17"/>
  <c r="C22" i="17"/>
  <c r="C23" i="17"/>
  <c r="G25" i="6"/>
  <c r="G31" i="6"/>
  <c r="G37" i="6"/>
  <c r="G45" i="17"/>
  <c r="G46" i="17"/>
  <c r="G47" i="17"/>
  <c r="G48" i="17"/>
  <c r="G49" i="17"/>
  <c r="G50" i="17"/>
  <c r="G51" i="17"/>
  <c r="G52" i="17"/>
  <c r="G53" i="17"/>
  <c r="G52" i="6"/>
  <c r="G56" i="17"/>
  <c r="G57" i="17"/>
  <c r="C9" i="18"/>
  <c r="C10" i="18"/>
  <c r="C11" i="18"/>
  <c r="C12" i="18"/>
  <c r="C13" i="18"/>
  <c r="C14" i="18"/>
  <c r="C15" i="18"/>
  <c r="C16" i="18"/>
  <c r="C17" i="18"/>
  <c r="C18" i="18"/>
  <c r="C19" i="18"/>
  <c r="C20" i="18"/>
  <c r="C21" i="18"/>
  <c r="C22" i="18"/>
  <c r="G12" i="18"/>
  <c r="G13" i="18"/>
  <c r="G14" i="18"/>
  <c r="G15" i="18"/>
  <c r="G16" i="18"/>
  <c r="G17" i="18"/>
  <c r="G18" i="18"/>
  <c r="G19" i="18"/>
  <c r="G20" i="18"/>
  <c r="G21" i="18"/>
  <c r="G22" i="18"/>
  <c r="G23" i="18"/>
  <c r="G24" i="18"/>
  <c r="G25" i="18"/>
  <c r="G26" i="18"/>
  <c r="G27" i="18"/>
  <c r="G28" i="18"/>
  <c r="G29" i="18"/>
  <c r="G30" i="18"/>
  <c r="G31" i="18"/>
  <c r="G32" i="18"/>
  <c r="G33" i="18"/>
  <c r="G34" i="18"/>
  <c r="G35" i="18"/>
  <c r="G36" i="18"/>
  <c r="G37" i="18"/>
  <c r="G38" i="18"/>
  <c r="G39" i="18"/>
  <c r="G40" i="18"/>
  <c r="G41" i="18"/>
  <c r="G42" i="18"/>
  <c r="G43" i="18"/>
  <c r="G44" i="18"/>
  <c r="G45" i="18"/>
  <c r="G46" i="18"/>
  <c r="G47" i="18"/>
  <c r="G48" i="18"/>
  <c r="G49" i="18"/>
  <c r="G50" i="18"/>
  <c r="G51" i="18"/>
  <c r="G52" i="18"/>
  <c r="G53" i="18"/>
  <c r="G54" i="18"/>
  <c r="G55" i="18"/>
  <c r="G56" i="18"/>
  <c r="G57" i="18"/>
  <c r="G58" i="18"/>
  <c r="C9" i="19"/>
  <c r="C10" i="19"/>
  <c r="C11" i="19"/>
  <c r="C12" i="19"/>
  <c r="C13" i="19"/>
  <c r="C14" i="19"/>
  <c r="C15" i="19"/>
  <c r="C16" i="19"/>
  <c r="C17" i="19"/>
  <c r="C18" i="19"/>
  <c r="C19" i="19"/>
  <c r="C20" i="19"/>
  <c r="C21" i="19"/>
  <c r="C22" i="19"/>
  <c r="C23" i="19"/>
  <c r="C24" i="19"/>
  <c r="C25" i="19"/>
  <c r="C26" i="19"/>
  <c r="C27" i="19"/>
  <c r="C28" i="19"/>
  <c r="C29" i="19"/>
  <c r="C30" i="19"/>
  <c r="C31" i="19"/>
  <c r="C32" i="19"/>
  <c r="C33" i="19"/>
  <c r="C34" i="19"/>
  <c r="C35" i="19"/>
  <c r="C36" i="19"/>
  <c r="C37" i="19"/>
  <c r="C38" i="19"/>
  <c r="C39" i="19"/>
  <c r="C40" i="19"/>
  <c r="C41" i="19"/>
  <c r="C42" i="19"/>
  <c r="C43" i="19"/>
  <c r="C44" i="19"/>
  <c r="C45" i="19"/>
  <c r="C46" i="19"/>
  <c r="C47" i="19"/>
  <c r="C48" i="19"/>
  <c r="C49" i="19"/>
  <c r="C50" i="19"/>
  <c r="C51" i="19"/>
  <c r="C52" i="19"/>
  <c r="C53" i="19"/>
  <c r="C54" i="19"/>
  <c r="C55" i="19"/>
  <c r="C56" i="19"/>
  <c r="C57" i="19"/>
  <c r="C58" i="19"/>
  <c r="G9" i="19"/>
  <c r="G10" i="19"/>
  <c r="G11" i="19"/>
  <c r="G12" i="19"/>
  <c r="G13" i="19"/>
  <c r="G14" i="19"/>
  <c r="G15" i="19"/>
  <c r="G16" i="19"/>
  <c r="G17" i="19"/>
  <c r="G18" i="19"/>
  <c r="G19" i="19"/>
  <c r="G20" i="19"/>
  <c r="G21" i="19"/>
  <c r="G22" i="19"/>
  <c r="G23" i="19"/>
  <c r="G24" i="19"/>
  <c r="G25" i="19"/>
  <c r="G26" i="19"/>
  <c r="G27" i="19"/>
  <c r="G28" i="19"/>
  <c r="G29" i="19"/>
  <c r="G30" i="19"/>
  <c r="G31" i="19"/>
  <c r="G32" i="19"/>
  <c r="G33" i="19"/>
  <c r="G34" i="19"/>
  <c r="G35" i="19"/>
  <c r="G36" i="19"/>
  <c r="G37" i="19"/>
  <c r="G38" i="19"/>
  <c r="G39" i="19"/>
  <c r="G40" i="19"/>
  <c r="G41" i="19"/>
  <c r="G42" i="19"/>
  <c r="G43" i="19"/>
  <c r="G44" i="19"/>
  <c r="G45" i="19"/>
  <c r="G46" i="19"/>
  <c r="G47" i="19"/>
  <c r="G48" i="19"/>
  <c r="G49" i="19"/>
  <c r="G50" i="19"/>
  <c r="G51" i="19"/>
  <c r="G52" i="19"/>
  <c r="G53" i="19"/>
  <c r="G54" i="19"/>
  <c r="G55" i="19"/>
  <c r="G56" i="19"/>
  <c r="G57" i="19"/>
  <c r="G58" i="19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C46" i="20"/>
  <c r="C47" i="20"/>
  <c r="C48" i="20"/>
  <c r="C49" i="20"/>
  <c r="C50" i="20"/>
  <c r="C51" i="20"/>
  <c r="C52" i="20"/>
  <c r="C53" i="20"/>
  <c r="C54" i="20"/>
  <c r="C55" i="20"/>
  <c r="C56" i="20"/>
  <c r="C57" i="20"/>
  <c r="C58" i="20"/>
  <c r="L62" i="6" l="1"/>
  <c r="L64" i="6" s="1"/>
  <c r="F64" i="6"/>
  <c r="E62" i="6"/>
  <c r="E64" i="6" s="1"/>
  <c r="G62" i="6"/>
  <c r="G64" i="6" s="1"/>
  <c r="J4" i="6"/>
  <c r="J62" i="6" s="1"/>
  <c r="J64" i="6" s="1"/>
  <c r="G8" i="20"/>
  <c r="G9" i="20" s="1"/>
  <c r="G10" i="20" s="1"/>
  <c r="G11" i="20" s="1"/>
  <c r="G12" i="20" s="1"/>
  <c r="G13" i="20" s="1"/>
  <c r="G14" i="20" s="1"/>
  <c r="G15" i="20" s="1"/>
  <c r="G16" i="20" s="1"/>
  <c r="G17" i="20" s="1"/>
  <c r="G18" i="20" s="1"/>
  <c r="G19" i="20" s="1"/>
  <c r="G20" i="20" s="1"/>
  <c r="G21" i="20" s="1"/>
  <c r="G22" i="20" s="1"/>
  <c r="G23" i="20" s="1"/>
  <c r="G24" i="20" s="1"/>
  <c r="G25" i="20" s="1"/>
  <c r="G26" i="20" s="1"/>
  <c r="G27" i="20" s="1"/>
  <c r="G28" i="20" s="1"/>
  <c r="G29" i="20" s="1"/>
  <c r="G30" i="20" s="1"/>
  <c r="G31" i="20" s="1"/>
  <c r="G32" i="20" s="1"/>
  <c r="G33" i="20" s="1"/>
  <c r="G34" i="20" s="1"/>
  <c r="C5" i="4" s="1"/>
  <c r="G35" i="20" l="1"/>
  <c r="G36" i="20" s="1"/>
  <c r="G37" i="20" s="1"/>
  <c r="G38" i="20" s="1"/>
  <c r="G39" i="20" s="1"/>
  <c r="G40" i="20" s="1"/>
  <c r="G41" i="20" s="1"/>
  <c r="G42" i="20" s="1"/>
  <c r="G43" i="20" s="1"/>
  <c r="G44" i="20" s="1"/>
  <c r="G45" i="20" s="1"/>
  <c r="G46" i="20" s="1"/>
  <c r="G47" i="20" s="1"/>
  <c r="G48" i="20" s="1"/>
  <c r="G49" i="20" s="1"/>
  <c r="G50" i="20" s="1"/>
  <c r="G51" i="20" s="1"/>
  <c r="G52" i="20" s="1"/>
  <c r="G53" i="20" s="1"/>
  <c r="G54" i="20" s="1"/>
  <c r="G55" i="20" s="1"/>
  <c r="G56" i="20" s="1"/>
  <c r="G57" i="20" s="1"/>
  <c r="G58" i="20" s="1"/>
  <c r="G59" i="20" s="1"/>
  <c r="C11" i="4"/>
  <c r="C16" i="4" s="1"/>
  <c r="C10" i="4"/>
</calcChain>
</file>

<file path=xl/sharedStrings.xml><?xml version="1.0" encoding="utf-8"?>
<sst xmlns="http://schemas.openxmlformats.org/spreadsheetml/2006/main" count="151" uniqueCount="64">
  <si>
    <t>Week geëindig</t>
  </si>
  <si>
    <t>Regstellings</t>
  </si>
  <si>
    <t>Prod lewerings</t>
  </si>
  <si>
    <t>Prog Totaal</t>
  </si>
  <si>
    <t>Week ending</t>
  </si>
  <si>
    <t>Prod deliveries</t>
  </si>
  <si>
    <t>Adjustments</t>
  </si>
  <si>
    <t>Prog Total</t>
  </si>
  <si>
    <t>Periode totaal</t>
  </si>
  <si>
    <t>Period Total</t>
  </si>
  <si>
    <t>Outstanding after adjustment (tons)</t>
  </si>
  <si>
    <t>Uitstaande op NOK na aanpassings (tonne)</t>
  </si>
  <si>
    <t>Marketing season week</t>
  </si>
  <si>
    <t>Bemarkingseisoen week</t>
  </si>
  <si>
    <t>Notas/Notes</t>
  </si>
  <si>
    <t>Negative outstanding means a CEC under estimate/Negatief uitstaande beteken 'n NOK onderskatting</t>
  </si>
  <si>
    <t>Positive outstanding means a CEC over estimate/Positief uitstaande beteken 'n NOK oorskatting</t>
  </si>
  <si>
    <t>Delivery tempo needed to obtain CEC estimate</t>
  </si>
  <si>
    <t>Lewerings tempo benodig</t>
  </si>
  <si>
    <t>NOK Finale skatting</t>
  </si>
  <si>
    <t>Footnote:</t>
  </si>
  <si>
    <t xml:space="preserve">Remember that the actual producer deliveries as compared with the CEC include early deliveries for February and March as well as data for week 1 - 44. </t>
  </si>
  <si>
    <t>Therefore the comparison in this summary table ends at week 44 whereafter it is assumed that the early deliveries for the next season continues from week 45</t>
  </si>
  <si>
    <t>Opsomming</t>
  </si>
  <si>
    <t>NOK - Farm use and seed retention</t>
  </si>
  <si>
    <t>Farm consumption, storage, seed retention etc</t>
  </si>
  <si>
    <t>Adjustment for seed retention</t>
  </si>
  <si>
    <t>Aanpassing vir saad terughouding</t>
  </si>
  <si>
    <t>Crop estimate MINUS farm consumption, storage, seed retention etc</t>
  </si>
  <si>
    <t>Produksieskatting MIN plaasverbruik, stoor, saad terughouding ens</t>
  </si>
  <si>
    <t>%  Lewerings vanaf week 16-44 / Oesskatting</t>
  </si>
  <si>
    <t>Deliveries as % of CEC estimate minus retensions (%)</t>
  </si>
  <si>
    <t>Lewerings as % van die NOK skatting minus terughoudings(%)</t>
  </si>
  <si>
    <t>2018/19</t>
  </si>
  <si>
    <t>Totale lewerings/Total deliveries</t>
  </si>
  <si>
    <t>% Gelewer van Oesskatting/% delivered crop estimate</t>
  </si>
  <si>
    <t xml:space="preserve">Total deliveries  (tons) </t>
  </si>
  <si>
    <t xml:space="preserve">Totale lewerings  (tonne) </t>
  </si>
  <si>
    <t>Remaining weeks for delivery</t>
  </si>
  <si>
    <t>Uitstaande weke vir lewering</t>
  </si>
  <si>
    <t>Adjustment for on farm consumption &amp; storage (tons)</t>
  </si>
  <si>
    <t>Aanpassing vir plaasverbruik &amp; stoor (tonne)</t>
  </si>
  <si>
    <t>Soybean - Weekly delivery comparison /Sojabone - Weeklikse lewerings vergelyking</t>
  </si>
  <si>
    <t>Sonneblom / Sunflower</t>
  </si>
  <si>
    <t>SAGIS - Sonneblomsaad weeklikse produsentelewerings</t>
  </si>
  <si>
    <t>Sonneblomsaad / Sunflower seed</t>
  </si>
  <si>
    <t>Produsente lewerings in 2019/20 bemarkingseisoen / Producer deliveries in 2019/20 marketing season</t>
  </si>
  <si>
    <t>Produsente lewerings in 2021/2022 bemarkingseisoen / Producer deliveries in 2021/2022 marketing season</t>
  </si>
  <si>
    <t>Produsente lewerings in 2020/2021 bemarkingseisoen / Producer deliveries in 2020/2021 marketing season</t>
  </si>
  <si>
    <t>2019/20</t>
  </si>
  <si>
    <t>2020/21</t>
  </si>
  <si>
    <t>2021/22</t>
  </si>
  <si>
    <t>Produsente lewerings in 2024/25 bemarkingseisoen / Producer deliveries in 2024/25 marketing season</t>
  </si>
  <si>
    <t>Produsente lewerings in 2022/23 bemarkingseisoen / Producer deliveries in 2022/23 marketing season</t>
  </si>
  <si>
    <t>Produsente lewerings in 2023/24 bemarkingseisoen / Producer deliveries in 2023/24 marketing season</t>
  </si>
  <si>
    <t>2024/25*</t>
  </si>
  <si>
    <t>2022/23</t>
  </si>
  <si>
    <t>2023/24</t>
  </si>
  <si>
    <t>2024/25 bemarkingsjaar</t>
  </si>
  <si>
    <t>Delivery Estimate versus CEC Estimate / Beraamde lewering versus NOK skatting</t>
  </si>
  <si>
    <t>5-year average</t>
  </si>
  <si>
    <t>CEC Final production estimate (tons)</t>
  </si>
  <si>
    <t>NOK Finale produksieskatting (ton)</t>
  </si>
  <si>
    <t>2025/26*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</si>
</sst>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 * #,##0_ ;_ * \-#,##0_ ;_ * &quot;-&quot;_ ;_ @_ "/>
    <numFmt numFmtId="165" formatCode="_ * #,##0.00_ ;_ * \-#,##0.00_ ;_ * &quot;-&quot;??_ ;_ @_ "/>
    <numFmt numFmtId="166" formatCode="_ * #,##0_ ;_ * \-#,##0_ ;_ * &quot;-&quot;??_ ;_ @_ "/>
    <numFmt numFmtId="167" formatCode="0.0%"/>
    <numFmt numFmtId="168" formatCode="[$-409]d\-mmm\-yy;@"/>
  </numFmts>
  <fonts count="40" x14ac:knownFonts="1">
    <font>
      <sz val="10"/>
      <name val="Arial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9"/>
      <color indexed="12"/>
      <name val="Arial"/>
      <family val="2"/>
    </font>
    <font>
      <sz val="9"/>
      <color indexed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10"/>
      <name val="Arial"/>
      <family val="2"/>
    </font>
    <font>
      <sz val="11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Times New Roman"/>
      <family val="1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0"/>
      <color rgb="FF00B050"/>
      <name val="Arial"/>
      <family val="2"/>
    </font>
    <font>
      <b/>
      <sz val="10"/>
      <color theme="9" tint="-0.249977111117893"/>
      <name val="Arial"/>
      <family val="2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Arial"/>
      <family val="2"/>
    </font>
    <font>
      <sz val="9"/>
      <color theme="8" tint="-0.499984740745262"/>
      <name val="Arial"/>
      <family val="2"/>
    </font>
    <font>
      <b/>
      <sz val="11"/>
      <color theme="8" tint="-0.499984740745262"/>
      <name val="Calibri"/>
      <family val="2"/>
      <scheme val="minor"/>
    </font>
    <font>
      <b/>
      <sz val="18"/>
      <color theme="8" tint="-0.499984740745262"/>
      <name val="Cambria"/>
      <family val="2"/>
      <scheme val="major"/>
    </font>
    <font>
      <b/>
      <sz val="15"/>
      <color theme="8" tint="-0.499984740745262"/>
      <name val="Calibri"/>
      <family val="2"/>
      <scheme val="minor"/>
    </font>
    <font>
      <b/>
      <sz val="11"/>
      <color theme="3"/>
      <name val="Cambria"/>
      <family val="2"/>
      <scheme val="major"/>
    </font>
    <font>
      <b/>
      <sz val="12"/>
      <color theme="3"/>
      <name val="Cambria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E9344"/>
        <bgColor indexed="64"/>
      </patternFill>
    </fill>
  </fills>
  <borders count="6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 style="double">
        <color theme="4"/>
      </bottom>
      <diagonal/>
    </border>
    <border>
      <left/>
      <right style="medium">
        <color indexed="64"/>
      </right>
      <top/>
      <bottom style="double">
        <color theme="4"/>
      </bottom>
      <diagonal/>
    </border>
    <border>
      <left style="medium">
        <color indexed="64"/>
      </left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/>
      <right style="medium">
        <color indexed="64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double">
        <color theme="4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medium">
        <color indexed="64"/>
      </bottom>
      <diagonal/>
    </border>
    <border>
      <left/>
      <right style="medium">
        <color indexed="64"/>
      </right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rgb="FF3F3F3F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medium">
        <color indexed="64"/>
      </right>
      <top style="thin">
        <color theme="4"/>
      </top>
      <bottom style="double">
        <color theme="4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 style="medium">
        <color indexed="64"/>
      </left>
      <right style="thin">
        <color indexed="64"/>
      </right>
      <top style="thin">
        <color rgb="FF3F3F3F"/>
      </top>
      <bottom/>
      <diagonal/>
    </border>
    <border>
      <left/>
      <right style="medium">
        <color indexed="64"/>
      </right>
      <top style="thin">
        <color rgb="FF3F3F3F"/>
      </top>
      <bottom/>
      <diagonal/>
    </border>
    <border>
      <left style="medium">
        <color indexed="64"/>
      </left>
      <right/>
      <top style="thin">
        <color rgb="FF7F7F7F"/>
      </top>
      <bottom style="thin">
        <color rgb="FF7F7F7F"/>
      </bottom>
      <diagonal/>
    </border>
    <border>
      <left/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 style="medium">
        <color theme="4" tint="0.39997558519241921"/>
      </top>
      <bottom style="medium">
        <color indexed="64"/>
      </bottom>
      <diagonal/>
    </border>
    <border>
      <left/>
      <right/>
      <top style="medium">
        <color theme="4" tint="0.39997558519241921"/>
      </top>
      <bottom style="medium">
        <color indexed="64"/>
      </bottom>
      <diagonal/>
    </border>
  </borders>
  <cellStyleXfs count="39">
    <xf numFmtId="0" fontId="0" fillId="0" borderId="0"/>
    <xf numFmtId="0" fontId="17" fillId="2" borderId="0" applyNumberFormat="0" applyBorder="0" applyAlignment="0" applyProtection="0"/>
    <xf numFmtId="165" fontId="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35" applyNumberFormat="0" applyFill="0" applyAlignment="0" applyProtection="0"/>
    <xf numFmtId="0" fontId="20" fillId="0" borderId="36" applyNumberFormat="0" applyFill="0" applyAlignment="0" applyProtection="0"/>
    <xf numFmtId="0" fontId="21" fillId="0" borderId="37" applyNumberFormat="0" applyFill="0" applyAlignment="0" applyProtection="0"/>
    <xf numFmtId="0" fontId="21" fillId="0" borderId="0" applyNumberFormat="0" applyFill="0" applyBorder="0" applyAlignment="0" applyProtection="0"/>
    <xf numFmtId="0" fontId="22" fillId="4" borderId="34" applyNumberFormat="0" applyAlignment="0" applyProtection="0"/>
    <xf numFmtId="0" fontId="8" fillId="0" borderId="0"/>
    <xf numFmtId="0" fontId="15" fillId="0" borderId="0">
      <alignment vertical="top"/>
    </xf>
    <xf numFmtId="0" fontId="8" fillId="0" borderId="0"/>
    <xf numFmtId="0" fontId="23" fillId="0" borderId="0"/>
    <xf numFmtId="0" fontId="17" fillId="0" borderId="0"/>
    <xf numFmtId="0" fontId="23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3" borderId="38" applyNumberFormat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39" applyNumberFormat="0" applyFill="0" applyAlignment="0" applyProtection="0"/>
  </cellStyleXfs>
  <cellXfs count="14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49" fontId="3" fillId="0" borderId="0" xfId="0" applyNumberFormat="1" applyFont="1"/>
    <xf numFmtId="166" fontId="3" fillId="0" borderId="0" xfId="2" applyNumberFormat="1" applyFont="1"/>
    <xf numFmtId="166" fontId="5" fillId="0" borderId="0" xfId="2" applyNumberFormat="1" applyFont="1"/>
    <xf numFmtId="0" fontId="5" fillId="0" borderId="0" xfId="0" applyFont="1"/>
    <xf numFmtId="166" fontId="6" fillId="0" borderId="0" xfId="2" applyNumberFormat="1" applyFont="1"/>
    <xf numFmtId="0" fontId="6" fillId="0" borderId="0" xfId="0" applyFont="1"/>
    <xf numFmtId="166" fontId="0" fillId="0" borderId="0" xfId="0" applyNumberFormat="1"/>
    <xf numFmtId="0" fontId="28" fillId="0" borderId="0" xfId="0" applyFont="1"/>
    <xf numFmtId="15" fontId="29" fillId="0" borderId="0" xfId="0" applyNumberFormat="1" applyFont="1"/>
    <xf numFmtId="0" fontId="3" fillId="0" borderId="1" xfId="0" applyFont="1" applyBorder="1"/>
    <xf numFmtId="0" fontId="3" fillId="0" borderId="2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8" fillId="0" borderId="1" xfId="0" applyFont="1" applyBorder="1"/>
    <xf numFmtId="166" fontId="3" fillId="0" borderId="3" xfId="2" applyNumberFormat="1" applyFont="1" applyBorder="1" applyAlignment="1">
      <alignment horizontal="center"/>
    </xf>
    <xf numFmtId="0" fontId="3" fillId="0" borderId="3" xfId="0" applyFont="1" applyBorder="1"/>
    <xf numFmtId="0" fontId="8" fillId="0" borderId="3" xfId="0" applyFont="1" applyBorder="1"/>
    <xf numFmtId="0" fontId="27" fillId="0" borderId="40" xfId="38" applyBorder="1" applyAlignment="1">
      <alignment horizontal="right"/>
    </xf>
    <xf numFmtId="0" fontId="27" fillId="0" borderId="41" xfId="38" applyBorder="1"/>
    <xf numFmtId="0" fontId="3" fillId="0" borderId="2" xfId="0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9" fillId="0" borderId="0" xfId="0" applyFont="1"/>
    <xf numFmtId="0" fontId="9" fillId="0" borderId="4" xfId="0" applyFont="1" applyBorder="1"/>
    <xf numFmtId="0" fontId="21" fillId="0" borderId="37" xfId="18" applyAlignment="1">
      <alignment horizontal="center" vertical="center" wrapText="1"/>
    </xf>
    <xf numFmtId="0" fontId="10" fillId="0" borderId="5" xfId="0" applyFont="1" applyBorder="1" applyAlignment="1">
      <alignment horizontal="center"/>
    </xf>
    <xf numFmtId="166" fontId="11" fillId="0" borderId="5" xfId="2" applyNumberFormat="1" applyFont="1" applyBorder="1"/>
    <xf numFmtId="0" fontId="10" fillId="0" borderId="6" xfId="0" applyFont="1" applyBorder="1" applyAlignment="1">
      <alignment horizontal="center"/>
    </xf>
    <xf numFmtId="166" fontId="12" fillId="0" borderId="7" xfId="9" applyNumberFormat="1" applyFont="1" applyBorder="1"/>
    <xf numFmtId="0" fontId="10" fillId="0" borderId="8" xfId="0" applyFont="1" applyBorder="1" applyAlignment="1">
      <alignment horizontal="center"/>
    </xf>
    <xf numFmtId="166" fontId="12" fillId="0" borderId="5" xfId="9" applyNumberFormat="1" applyFont="1" applyBorder="1"/>
    <xf numFmtId="166" fontId="10" fillId="0" borderId="0" xfId="2" applyNumberFormat="1" applyFont="1"/>
    <xf numFmtId="166" fontId="11" fillId="0" borderId="0" xfId="2" applyNumberFormat="1" applyFont="1"/>
    <xf numFmtId="166" fontId="12" fillId="0" borderId="0" xfId="2" applyNumberFormat="1" applyFont="1"/>
    <xf numFmtId="0" fontId="3" fillId="0" borderId="9" xfId="0" applyFont="1" applyBorder="1"/>
    <xf numFmtId="49" fontId="3" fillId="0" borderId="10" xfId="0" applyNumberFormat="1" applyFont="1" applyBorder="1"/>
    <xf numFmtId="166" fontId="22" fillId="4" borderId="5" xfId="20" applyNumberFormat="1" applyBorder="1"/>
    <xf numFmtId="0" fontId="3" fillId="0" borderId="10" xfId="0" applyFont="1" applyBorder="1"/>
    <xf numFmtId="1" fontId="10" fillId="0" borderId="0" xfId="0" applyNumberFormat="1" applyFont="1"/>
    <xf numFmtId="1" fontId="21" fillId="0" borderId="37" xfId="18" applyNumberFormat="1" applyAlignment="1">
      <alignment horizontal="center" vertical="center" wrapText="1"/>
    </xf>
    <xf numFmtId="1" fontId="22" fillId="4" borderId="5" xfId="20" applyNumberFormat="1" applyBorder="1"/>
    <xf numFmtId="1" fontId="3" fillId="0" borderId="0" xfId="0" applyNumberFormat="1" applyFont="1"/>
    <xf numFmtId="1" fontId="10" fillId="0" borderId="0" xfId="2" applyNumberFormat="1" applyFont="1"/>
    <xf numFmtId="1" fontId="3" fillId="0" borderId="0" xfId="2" applyNumberFormat="1" applyFont="1"/>
    <xf numFmtId="9" fontId="0" fillId="0" borderId="0" xfId="33" applyFont="1"/>
    <xf numFmtId="0" fontId="27" fillId="0" borderId="42" xfId="38" applyBorder="1"/>
    <xf numFmtId="0" fontId="20" fillId="5" borderId="11" xfId="17" applyFill="1" applyBorder="1" applyAlignment="1">
      <alignment horizontal="center"/>
    </xf>
    <xf numFmtId="0" fontId="20" fillId="5" borderId="12" xfId="17" applyFill="1" applyBorder="1" applyAlignment="1">
      <alignment horizontal="center"/>
    </xf>
    <xf numFmtId="49" fontId="20" fillId="5" borderId="6" xfId="17" applyNumberFormat="1" applyFill="1" applyBorder="1" applyAlignment="1">
      <alignment horizontal="center"/>
    </xf>
    <xf numFmtId="0" fontId="25" fillId="3" borderId="43" xfId="32" applyBorder="1"/>
    <xf numFmtId="49" fontId="25" fillId="3" borderId="13" xfId="32" applyNumberFormat="1" applyBorder="1"/>
    <xf numFmtId="166" fontId="25" fillId="3" borderId="14" xfId="32" applyNumberFormat="1" applyBorder="1"/>
    <xf numFmtId="49" fontId="25" fillId="5" borderId="15" xfId="32" applyNumberFormat="1" applyFill="1" applyBorder="1"/>
    <xf numFmtId="0" fontId="20" fillId="5" borderId="16" xfId="17" applyFill="1" applyBorder="1" applyAlignment="1">
      <alignment horizontal="center"/>
    </xf>
    <xf numFmtId="43" fontId="0" fillId="0" borderId="0" xfId="0" applyNumberFormat="1"/>
    <xf numFmtId="0" fontId="30" fillId="3" borderId="2" xfId="32" applyFont="1" applyBorder="1" applyAlignment="1">
      <alignment horizontal="right"/>
    </xf>
    <xf numFmtId="0" fontId="30" fillId="3" borderId="1" xfId="32" applyFont="1" applyBorder="1" applyAlignment="1">
      <alignment wrapText="1"/>
    </xf>
    <xf numFmtId="0" fontId="30" fillId="3" borderId="44" xfId="32" applyFont="1" applyBorder="1" applyAlignment="1">
      <alignment horizontal="right"/>
    </xf>
    <xf numFmtId="0" fontId="30" fillId="3" borderId="45" xfId="32" applyFont="1" applyBorder="1"/>
    <xf numFmtId="166" fontId="30" fillId="0" borderId="46" xfId="38" applyNumberFormat="1" applyFont="1" applyBorder="1" applyAlignment="1">
      <alignment horizontal="center"/>
    </xf>
    <xf numFmtId="0" fontId="25" fillId="3" borderId="17" xfId="32" applyBorder="1"/>
    <xf numFmtId="0" fontId="25" fillId="5" borderId="18" xfId="32" applyFill="1" applyBorder="1"/>
    <xf numFmtId="0" fontId="18" fillId="0" borderId="19" xfId="15" applyBorder="1" applyAlignment="1">
      <alignment wrapText="1"/>
    </xf>
    <xf numFmtId="0" fontId="18" fillId="0" borderId="20" xfId="15" applyBorder="1" applyAlignment="1">
      <alignment wrapText="1"/>
    </xf>
    <xf numFmtId="166" fontId="25" fillId="3" borderId="21" xfId="32" applyNumberFormat="1" applyBorder="1"/>
    <xf numFmtId="0" fontId="8" fillId="0" borderId="0" xfId="0" applyFont="1"/>
    <xf numFmtId="0" fontId="20" fillId="5" borderId="22" xfId="17" applyFill="1" applyBorder="1" applyAlignment="1">
      <alignment horizontal="center"/>
    </xf>
    <xf numFmtId="166" fontId="25" fillId="3" borderId="21" xfId="7" applyNumberFormat="1" applyFont="1" applyFill="1" applyBorder="1" applyAlignment="1">
      <alignment horizontal="center"/>
    </xf>
    <xf numFmtId="49" fontId="25" fillId="3" borderId="47" xfId="32" applyNumberFormat="1" applyBorder="1"/>
    <xf numFmtId="0" fontId="20" fillId="5" borderId="23" xfId="17" applyFill="1" applyBorder="1" applyAlignment="1"/>
    <xf numFmtId="49" fontId="27" fillId="0" borderId="48" xfId="38" applyNumberFormat="1" applyBorder="1"/>
    <xf numFmtId="166" fontId="22" fillId="4" borderId="5" xfId="2" applyNumberFormat="1" applyFont="1" applyFill="1" applyBorder="1"/>
    <xf numFmtId="166" fontId="30" fillId="3" borderId="49" xfId="2" applyNumberFormat="1" applyFont="1" applyFill="1" applyBorder="1"/>
    <xf numFmtId="164" fontId="22" fillId="4" borderId="5" xfId="20" applyNumberFormat="1" applyBorder="1"/>
    <xf numFmtId="49" fontId="27" fillId="0" borderId="0" xfId="38" applyNumberFormat="1" applyBorder="1"/>
    <xf numFmtId="0" fontId="31" fillId="0" borderId="2" xfId="38" applyFont="1" applyBorder="1"/>
    <xf numFmtId="168" fontId="10" fillId="0" borderId="0" xfId="0" applyNumberFormat="1" applyFont="1"/>
    <xf numFmtId="168" fontId="9" fillId="0" borderId="24" xfId="0" applyNumberFormat="1" applyFont="1" applyBorder="1"/>
    <xf numFmtId="168" fontId="21" fillId="0" borderId="37" xfId="18" applyNumberFormat="1" applyAlignment="1">
      <alignment horizontal="center" vertical="center" wrapText="1"/>
    </xf>
    <xf numFmtId="168" fontId="10" fillId="0" borderId="6" xfId="0" applyNumberFormat="1" applyFont="1" applyBorder="1" applyAlignment="1">
      <alignment horizontal="center"/>
    </xf>
    <xf numFmtId="168" fontId="3" fillId="0" borderId="0" xfId="0" applyNumberFormat="1" applyFont="1"/>
    <xf numFmtId="0" fontId="3" fillId="0" borderId="25" xfId="0" applyFont="1" applyBorder="1"/>
    <xf numFmtId="0" fontId="20" fillId="5" borderId="26" xfId="17" applyFill="1" applyBorder="1" applyAlignment="1">
      <alignment horizontal="center"/>
    </xf>
    <xf numFmtId="166" fontId="25" fillId="3" borderId="13" xfId="7" applyNumberFormat="1" applyFont="1" applyFill="1" applyBorder="1" applyAlignment="1">
      <alignment horizontal="center"/>
    </xf>
    <xf numFmtId="166" fontId="25" fillId="5" borderId="15" xfId="7" applyNumberFormat="1" applyFont="1" applyFill="1" applyBorder="1" applyAlignment="1">
      <alignment horizontal="center"/>
    </xf>
    <xf numFmtId="0" fontId="2" fillId="0" borderId="10" xfId="21" applyFont="1" applyBorder="1"/>
    <xf numFmtId="166" fontId="31" fillId="0" borderId="2" xfId="38" applyNumberFormat="1" applyFont="1" applyBorder="1"/>
    <xf numFmtId="0" fontId="3" fillId="0" borderId="27" xfId="0" applyFont="1" applyBorder="1"/>
    <xf numFmtId="166" fontId="22" fillId="4" borderId="50" xfId="20" applyNumberFormat="1" applyBorder="1"/>
    <xf numFmtId="166" fontId="25" fillId="5" borderId="28" xfId="7" applyNumberFormat="1" applyFont="1" applyFill="1" applyBorder="1" applyAlignment="1">
      <alignment horizontal="center"/>
    </xf>
    <xf numFmtId="0" fontId="2" fillId="0" borderId="22" xfId="21" applyFont="1" applyBorder="1"/>
    <xf numFmtId="166" fontId="27" fillId="0" borderId="51" xfId="38" applyNumberFormat="1" applyBorder="1"/>
    <xf numFmtId="166" fontId="31" fillId="0" borderId="25" xfId="38" applyNumberFormat="1" applyFont="1" applyBorder="1"/>
    <xf numFmtId="0" fontId="3" fillId="0" borderId="22" xfId="0" applyFont="1" applyBorder="1"/>
    <xf numFmtId="166" fontId="32" fillId="0" borderId="52" xfId="20" applyNumberFormat="1" applyFont="1" applyFill="1" applyBorder="1"/>
    <xf numFmtId="167" fontId="30" fillId="3" borderId="3" xfId="33" applyNumberFormat="1" applyFont="1" applyFill="1" applyBorder="1" applyAlignment="1">
      <alignment horizontal="center"/>
    </xf>
    <xf numFmtId="0" fontId="17" fillId="0" borderId="2" xfId="1" applyFill="1" applyBorder="1" applyAlignment="1">
      <alignment horizontal="center"/>
    </xf>
    <xf numFmtId="15" fontId="22" fillId="4" borderId="5" xfId="20" applyNumberFormat="1" applyBorder="1" applyAlignment="1">
      <alignment horizontal="center"/>
    </xf>
    <xf numFmtId="166" fontId="32" fillId="0" borderId="0" xfId="20" applyNumberFormat="1" applyFont="1" applyFill="1" applyBorder="1"/>
    <xf numFmtId="166" fontId="22" fillId="4" borderId="25" xfId="20" applyNumberFormat="1" applyBorder="1"/>
    <xf numFmtId="49" fontId="25" fillId="3" borderId="53" xfId="32" applyNumberFormat="1" applyBorder="1"/>
    <xf numFmtId="166" fontId="12" fillId="0" borderId="6" xfId="9" applyNumberFormat="1" applyFont="1" applyBorder="1"/>
    <xf numFmtId="9" fontId="25" fillId="3" borderId="54" xfId="32" applyNumberFormat="1" applyBorder="1" applyAlignment="1">
      <alignment horizontal="center"/>
    </xf>
    <xf numFmtId="166" fontId="3" fillId="0" borderId="0" xfId="0" applyNumberFormat="1" applyFont="1"/>
    <xf numFmtId="0" fontId="33" fillId="0" borderId="55" xfId="0" applyFont="1" applyBorder="1" applyAlignment="1">
      <alignment horizontal="right" vertical="center" wrapText="1"/>
    </xf>
    <xf numFmtId="0" fontId="33" fillId="0" borderId="56" xfId="0" applyFont="1" applyBorder="1" applyAlignment="1">
      <alignment horizontal="left" vertical="center"/>
    </xf>
    <xf numFmtId="0" fontId="33" fillId="0" borderId="2" xfId="0" applyFont="1" applyBorder="1" applyAlignment="1">
      <alignment horizontal="right" wrapText="1"/>
    </xf>
    <xf numFmtId="0" fontId="33" fillId="0" borderId="1" xfId="0" applyFont="1" applyBorder="1" applyAlignment="1">
      <alignment horizontal="left" wrapText="1"/>
    </xf>
    <xf numFmtId="0" fontId="17" fillId="6" borderId="57" xfId="20" applyFont="1" applyFill="1" applyBorder="1" applyAlignment="1">
      <alignment horizontal="right"/>
    </xf>
    <xf numFmtId="166" fontId="17" fillId="6" borderId="5" xfId="2" applyNumberFormat="1" applyFont="1" applyFill="1" applyBorder="1" applyAlignment="1">
      <alignment horizontal="center" vertical="center"/>
    </xf>
    <xf numFmtId="0" fontId="17" fillId="6" borderId="58" xfId="20" applyFont="1" applyFill="1" applyBorder="1"/>
    <xf numFmtId="166" fontId="17" fillId="6" borderId="5" xfId="20" applyNumberFormat="1" applyFont="1" applyFill="1" applyBorder="1" applyAlignment="1">
      <alignment horizontal="center" vertical="center" wrapText="1"/>
    </xf>
    <xf numFmtId="166" fontId="27" fillId="6" borderId="5" xfId="20" applyNumberFormat="1" applyFont="1" applyFill="1" applyBorder="1" applyAlignment="1">
      <alignment horizontal="center" vertical="center" wrapText="1"/>
    </xf>
    <xf numFmtId="166" fontId="27" fillId="6" borderId="29" xfId="20" applyNumberFormat="1" applyFont="1" applyFill="1" applyBorder="1" applyAlignment="1">
      <alignment horizontal="right" vertical="center" wrapText="1"/>
    </xf>
    <xf numFmtId="166" fontId="27" fillId="6" borderId="28" xfId="20" applyNumberFormat="1" applyFont="1" applyFill="1" applyBorder="1" applyAlignment="1">
      <alignment horizontal="left" vertical="center" wrapText="1"/>
    </xf>
    <xf numFmtId="0" fontId="34" fillId="0" borderId="2" xfId="0" applyFont="1" applyBorder="1"/>
    <xf numFmtId="0" fontId="35" fillId="0" borderId="6" xfId="18" applyFont="1" applyBorder="1" applyAlignment="1">
      <alignment horizontal="center"/>
    </xf>
    <xf numFmtId="0" fontId="34" fillId="0" borderId="1" xfId="0" applyFont="1" applyBorder="1"/>
    <xf numFmtId="0" fontId="21" fillId="0" borderId="9" xfId="19" applyBorder="1" applyAlignment="1">
      <alignment horizontal="center"/>
    </xf>
    <xf numFmtId="0" fontId="21" fillId="0" borderId="10" xfId="19" applyBorder="1" applyAlignment="1">
      <alignment horizontal="center"/>
    </xf>
    <xf numFmtId="0" fontId="21" fillId="0" borderId="30" xfId="19" applyBorder="1" applyAlignment="1">
      <alignment horizontal="center"/>
    </xf>
    <xf numFmtId="0" fontId="36" fillId="0" borderId="19" xfId="37" applyFont="1" applyBorder="1" applyAlignment="1">
      <alignment horizontal="center"/>
    </xf>
    <xf numFmtId="0" fontId="36" fillId="0" borderId="20" xfId="37" applyFont="1" applyBorder="1" applyAlignment="1">
      <alignment horizontal="center"/>
    </xf>
    <xf numFmtId="0" fontId="36" fillId="0" borderId="31" xfId="37" applyFont="1" applyBorder="1" applyAlignment="1">
      <alignment horizontal="center"/>
    </xf>
    <xf numFmtId="0" fontId="37" fillId="0" borderId="9" xfId="16" applyFont="1" applyBorder="1" applyAlignment="1">
      <alignment horizontal="center"/>
    </xf>
    <xf numFmtId="0" fontId="37" fillId="0" borderId="10" xfId="16" applyFont="1" applyBorder="1" applyAlignment="1">
      <alignment horizontal="center"/>
    </xf>
    <xf numFmtId="0" fontId="37" fillId="0" borderId="30" xfId="16" applyFont="1" applyBorder="1" applyAlignment="1">
      <alignment horizontal="center"/>
    </xf>
    <xf numFmtId="0" fontId="21" fillId="0" borderId="35" xfId="16" applyFont="1" applyAlignment="1">
      <alignment horizontal="center"/>
    </xf>
    <xf numFmtId="0" fontId="38" fillId="0" borderId="35" xfId="37" applyFont="1" applyBorder="1" applyAlignment="1">
      <alignment horizontal="center"/>
    </xf>
    <xf numFmtId="0" fontId="21" fillId="0" borderId="32" xfId="16" applyFont="1" applyBorder="1" applyAlignment="1">
      <alignment horizontal="center"/>
    </xf>
    <xf numFmtId="0" fontId="21" fillId="0" borderId="33" xfId="16" applyFont="1" applyBorder="1" applyAlignment="1">
      <alignment horizontal="center"/>
    </xf>
    <xf numFmtId="0" fontId="21" fillId="0" borderId="59" xfId="16" applyFont="1" applyBorder="1" applyAlignment="1">
      <alignment horizontal="center"/>
    </xf>
    <xf numFmtId="0" fontId="21" fillId="0" borderId="60" xfId="16" applyFont="1" applyBorder="1" applyAlignment="1">
      <alignment horizontal="center"/>
    </xf>
    <xf numFmtId="49" fontId="18" fillId="0" borderId="2" xfId="15" applyNumberFormat="1" applyBorder="1" applyAlignment="1">
      <alignment horizontal="center" wrapText="1"/>
    </xf>
    <xf numFmtId="49" fontId="18" fillId="0" borderId="0" xfId="15" applyNumberFormat="1" applyBorder="1" applyAlignment="1">
      <alignment horizontal="center" wrapText="1"/>
    </xf>
    <xf numFmtId="49" fontId="18" fillId="0" borderId="9" xfId="15" applyNumberFormat="1" applyBorder="1" applyAlignment="1">
      <alignment horizontal="center" wrapText="1"/>
    </xf>
    <xf numFmtId="49" fontId="18" fillId="0" borderId="10" xfId="15" applyNumberFormat="1" applyBorder="1" applyAlignment="1">
      <alignment horizontal="center" wrapText="1"/>
    </xf>
    <xf numFmtId="0" fontId="39" fillId="0" borderId="19" xfId="37" applyFont="1" applyBorder="1" applyAlignment="1">
      <alignment horizontal="center"/>
    </xf>
    <xf numFmtId="0" fontId="39" fillId="0" borderId="20" xfId="37" applyFont="1" applyBorder="1" applyAlignment="1">
      <alignment horizontal="center"/>
    </xf>
  </cellXfs>
  <cellStyles count="39">
    <cellStyle name="20% - Accent2" xfId="1" builtinId="34"/>
    <cellStyle name="Comma" xfId="2" builtinId="3"/>
    <cellStyle name="Comma 12" xfId="3" xr:uid="{F4A06E73-076A-4CF5-A232-4F9736CA3DA7}"/>
    <cellStyle name="Comma 12 2" xfId="4" xr:uid="{F58F983F-45F7-4B38-AEB7-7BFC265EAFA9}"/>
    <cellStyle name="Comma 13" xfId="5" xr:uid="{EF06DFC7-482C-4083-873A-B37348C49EAA}"/>
    <cellStyle name="Comma 13 2" xfId="6" xr:uid="{897B435D-5B65-4F9A-94BA-5188F786BAE1}"/>
    <cellStyle name="Comma 14" xfId="7" xr:uid="{CAC5310F-84C6-4FD4-A1DE-52F6BC547A13}"/>
    <cellStyle name="Comma 14 2" xfId="8" xr:uid="{762637BE-A25A-462A-B3E8-75EE2B1F86F6}"/>
    <cellStyle name="Comma 2 2" xfId="9" xr:uid="{3237AC28-33F7-4223-99F1-3778D636D592}"/>
    <cellStyle name="Comma 3 2" xfId="10" xr:uid="{68C90FB3-A771-4450-B774-7B0866C6C78E}"/>
    <cellStyle name="Comma 4 2" xfId="11" xr:uid="{ABABD5D6-58A8-43B9-A7E7-F7AAFBC04B27}"/>
    <cellStyle name="Comma 5 2" xfId="12" xr:uid="{47957853-ED46-45A8-BDC0-481D9DABB31C}"/>
    <cellStyle name="Comma 6 2" xfId="13" xr:uid="{6245C1EA-9CF9-42DA-9712-23A3A9057478}"/>
    <cellStyle name="Comma 7 2" xfId="14" xr:uid="{A8F7088E-0570-46F1-9CEE-4C2466B0ED1F}"/>
    <cellStyle name="Explanatory Text" xfId="15" builtinId="53"/>
    <cellStyle name="Heading 1" xfId="16" builtinId="16"/>
    <cellStyle name="Heading 2" xfId="17" builtinId="17"/>
    <cellStyle name="Heading 3" xfId="18" builtinId="18"/>
    <cellStyle name="Heading 4" xfId="19" builtinId="19"/>
    <cellStyle name="Input" xfId="20" builtinId="20"/>
    <cellStyle name="Normal" xfId="0" builtinId="0"/>
    <cellStyle name="Normal 2 2" xfId="21" xr:uid="{7A63CFAA-AFDE-424B-B834-3A07A30E1AD3}"/>
    <cellStyle name="Normal 2 3" xfId="22" xr:uid="{148AD590-CBF2-4E6C-AF3D-0120D88117E8}"/>
    <cellStyle name="Normal 3" xfId="23" xr:uid="{03F3368F-5281-488D-9D87-2C4B431134AD}"/>
    <cellStyle name="Normal 3 2" xfId="24" xr:uid="{65499289-FB1F-4D7F-AA38-910406594BDE}"/>
    <cellStyle name="Normal 4" xfId="25" xr:uid="{31B702D4-A6D0-4C39-9433-561E682CCF07}"/>
    <cellStyle name="Normal 4 2" xfId="26" xr:uid="{19868AE5-FD51-43AE-B76D-BCFD490F2820}"/>
    <cellStyle name="Normal 5" xfId="27" xr:uid="{233938B0-5863-4DDB-B638-785CCEDF0756}"/>
    <cellStyle name="Normal 5 2" xfId="28" xr:uid="{90884ED1-754D-47DE-BAE4-D8A58F6C38F7}"/>
    <cellStyle name="Normal 6" xfId="29" xr:uid="{A189E89C-3DFA-493F-A38A-C1BD43F7D0F2}"/>
    <cellStyle name="Normal 7" xfId="30" xr:uid="{956712C8-4F9D-4067-899E-7F3E2292D049}"/>
    <cellStyle name="Normal 8" xfId="31" xr:uid="{BC990E59-A4FC-46C3-B02D-BD9AFE197B73}"/>
    <cellStyle name="Output" xfId="32" builtinId="21"/>
    <cellStyle name="Percent" xfId="33" builtinId="5"/>
    <cellStyle name="Percent 3" xfId="34" xr:uid="{0EA9EE47-4DE8-460D-8075-3B10BF724B80}"/>
    <cellStyle name="Percent 3 2" xfId="35" xr:uid="{2EC5EE92-B54B-4007-8791-85A12F0A7267}"/>
    <cellStyle name="Percent 4" xfId="36" xr:uid="{FE27CC6F-473A-473D-87FA-18E4A5DB09B2}"/>
    <cellStyle name="Title" xfId="37" builtinId="15"/>
    <cellStyle name="Total" xfId="38" builtinId="2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5.xml"/><Relationship Id="rId13" Type="http://schemas.openxmlformats.org/officeDocument/2006/relationships/theme" Target="theme/theme1.xml"/><Relationship Id="rId18" Type="http://schemas.openxmlformats.org/officeDocument/2006/relationships/customXml" Target="../customXml/item1.xml"/><Relationship Id="rId3" Type="http://schemas.openxmlformats.org/officeDocument/2006/relationships/chartsheet" Target="chart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4.xml"/><Relationship Id="rId12" Type="http://schemas.openxmlformats.org/officeDocument/2006/relationships/worksheet" Target="worksheets/sheet9.xml"/><Relationship Id="rId17" Type="http://schemas.openxmlformats.org/officeDocument/2006/relationships/calcChain" Target="calcChain.xml"/><Relationship Id="rId2" Type="http://schemas.openxmlformats.org/officeDocument/2006/relationships/chartsheet" Target="chartsheets/sheet2.xml"/><Relationship Id="rId16" Type="http://schemas.microsoft.com/office/2017/10/relationships/person" Target="persons/person.xml"/><Relationship Id="rId20" Type="http://schemas.openxmlformats.org/officeDocument/2006/relationships/customXml" Target="../customXml/item3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worksheet" Target="worksheets/sheet8.xml"/><Relationship Id="rId5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7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rPr>
              <a:t>Weeklikse sonneblomsaad lewerings (Bemarkingsjaar: Maart 2025 tot Februarie 2026)/</a:t>
            </a: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rPr>
              <a:t>Weekly Sunflower seed deliveries (Marketing year: March 2025 to February 2026)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2206728768492036E-2"/>
          <c:y val="0.15719811122099367"/>
          <c:w val="0.8094017347093142"/>
          <c:h val="0.703577100152806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'Sonneblom - Sunflower'!$E$3</c:f>
              <c:strCache>
                <c:ptCount val="1"/>
                <c:pt idx="0">
                  <c:v>2019/20</c:v>
                </c:pt>
              </c:strCache>
            </c:strRef>
          </c:tx>
          <c:invertIfNegative val="0"/>
          <c:cat>
            <c:numRef>
              <c:f>'Sonneblom - Sunflower'!$B$4:$B$56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'Sonneblom - Sunflower'!$E$4:$E$56</c:f>
              <c:numCache>
                <c:formatCode>_ * #\ ##0_ ;_ * \-#\ ##0_ ;_ * "-"??_ ;_ @_ </c:formatCode>
                <c:ptCount val="53"/>
                <c:pt idx="0">
                  <c:v>670</c:v>
                </c:pt>
                <c:pt idx="1">
                  <c:v>1229</c:v>
                </c:pt>
                <c:pt idx="2">
                  <c:v>932</c:v>
                </c:pt>
                <c:pt idx="3">
                  <c:v>925</c:v>
                </c:pt>
                <c:pt idx="4">
                  <c:v>2239</c:v>
                </c:pt>
                <c:pt idx="5">
                  <c:v>1113</c:v>
                </c:pt>
                <c:pt idx="6">
                  <c:v>1423</c:v>
                </c:pt>
                <c:pt idx="7">
                  <c:v>6092</c:v>
                </c:pt>
                <c:pt idx="8">
                  <c:v>10081</c:v>
                </c:pt>
                <c:pt idx="9">
                  <c:v>10026</c:v>
                </c:pt>
                <c:pt idx="10">
                  <c:v>17580</c:v>
                </c:pt>
                <c:pt idx="11">
                  <c:v>24924</c:v>
                </c:pt>
                <c:pt idx="12">
                  <c:v>41246</c:v>
                </c:pt>
                <c:pt idx="13">
                  <c:v>73007</c:v>
                </c:pt>
                <c:pt idx="14">
                  <c:v>56131</c:v>
                </c:pt>
                <c:pt idx="15">
                  <c:v>53151</c:v>
                </c:pt>
                <c:pt idx="16">
                  <c:v>43137</c:v>
                </c:pt>
                <c:pt idx="17">
                  <c:v>83104</c:v>
                </c:pt>
                <c:pt idx="18">
                  <c:v>59121</c:v>
                </c:pt>
                <c:pt idx="19">
                  <c:v>63782</c:v>
                </c:pt>
                <c:pt idx="20">
                  <c:v>37323</c:v>
                </c:pt>
                <c:pt idx="21">
                  <c:v>66503</c:v>
                </c:pt>
                <c:pt idx="22">
                  <c:v>1123</c:v>
                </c:pt>
                <c:pt idx="23">
                  <c:v>2717</c:v>
                </c:pt>
                <c:pt idx="24">
                  <c:v>1858</c:v>
                </c:pt>
                <c:pt idx="25">
                  <c:v>1924</c:v>
                </c:pt>
                <c:pt idx="26">
                  <c:v>6549</c:v>
                </c:pt>
                <c:pt idx="27">
                  <c:v>276</c:v>
                </c:pt>
                <c:pt idx="28">
                  <c:v>591</c:v>
                </c:pt>
                <c:pt idx="29">
                  <c:v>195</c:v>
                </c:pt>
                <c:pt idx="30">
                  <c:v>1684</c:v>
                </c:pt>
                <c:pt idx="31">
                  <c:v>60</c:v>
                </c:pt>
                <c:pt idx="32">
                  <c:v>477</c:v>
                </c:pt>
                <c:pt idx="33">
                  <c:v>352</c:v>
                </c:pt>
                <c:pt idx="34">
                  <c:v>1568</c:v>
                </c:pt>
                <c:pt idx="35">
                  <c:v>10</c:v>
                </c:pt>
                <c:pt idx="36">
                  <c:v>74</c:v>
                </c:pt>
                <c:pt idx="37">
                  <c:v>25</c:v>
                </c:pt>
                <c:pt idx="38">
                  <c:v>88</c:v>
                </c:pt>
                <c:pt idx="39">
                  <c:v>640</c:v>
                </c:pt>
                <c:pt idx="40">
                  <c:v>279</c:v>
                </c:pt>
                <c:pt idx="41">
                  <c:v>139</c:v>
                </c:pt>
                <c:pt idx="42">
                  <c:v>46</c:v>
                </c:pt>
                <c:pt idx="43">
                  <c:v>-8</c:v>
                </c:pt>
                <c:pt idx="44">
                  <c:v>84</c:v>
                </c:pt>
                <c:pt idx="45">
                  <c:v>127</c:v>
                </c:pt>
                <c:pt idx="46">
                  <c:v>117</c:v>
                </c:pt>
                <c:pt idx="47">
                  <c:v>31</c:v>
                </c:pt>
                <c:pt idx="48">
                  <c:v>2297</c:v>
                </c:pt>
                <c:pt idx="49">
                  <c:v>192</c:v>
                </c:pt>
                <c:pt idx="50">
                  <c:v>30</c:v>
                </c:pt>
                <c:pt idx="51">
                  <c:v>178</c:v>
                </c:pt>
                <c:pt idx="52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35-4F1B-84AC-78B66EFA99EE}"/>
            </c:ext>
          </c:extLst>
        </c:ser>
        <c:ser>
          <c:idx val="1"/>
          <c:order val="1"/>
          <c:tx>
            <c:strRef>
              <c:f>'Sonneblom - Sunflower'!$F$3</c:f>
              <c:strCache>
                <c:ptCount val="1"/>
                <c:pt idx="0">
                  <c:v>2020/21</c:v>
                </c:pt>
              </c:strCache>
            </c:strRef>
          </c:tx>
          <c:invertIfNegative val="0"/>
          <c:val>
            <c:numRef>
              <c:f>'Sonneblom - Sunflower'!$F$4:$F$56</c:f>
              <c:numCache>
                <c:formatCode>_ * #\ ##0_ ;_ * \-#\ ##0_ ;_ * "-"??_ ;_ @_ </c:formatCode>
                <c:ptCount val="53"/>
                <c:pt idx="0">
                  <c:v>34</c:v>
                </c:pt>
                <c:pt idx="1">
                  <c:v>558</c:v>
                </c:pt>
                <c:pt idx="2">
                  <c:v>434</c:v>
                </c:pt>
                <c:pt idx="3">
                  <c:v>7110</c:v>
                </c:pt>
                <c:pt idx="4">
                  <c:v>1596</c:v>
                </c:pt>
                <c:pt idx="5">
                  <c:v>8058</c:v>
                </c:pt>
                <c:pt idx="6">
                  <c:v>7353</c:v>
                </c:pt>
                <c:pt idx="7">
                  <c:v>48646</c:v>
                </c:pt>
                <c:pt idx="8">
                  <c:v>1020</c:v>
                </c:pt>
                <c:pt idx="9">
                  <c:v>65843</c:v>
                </c:pt>
                <c:pt idx="10">
                  <c:v>70700</c:v>
                </c:pt>
                <c:pt idx="11">
                  <c:v>65686</c:v>
                </c:pt>
                <c:pt idx="12">
                  <c:v>104548</c:v>
                </c:pt>
                <c:pt idx="13">
                  <c:v>66559</c:v>
                </c:pt>
                <c:pt idx="14">
                  <c:v>74767</c:v>
                </c:pt>
                <c:pt idx="15">
                  <c:v>41096</c:v>
                </c:pt>
                <c:pt idx="16">
                  <c:v>114508</c:v>
                </c:pt>
                <c:pt idx="17">
                  <c:v>17107</c:v>
                </c:pt>
                <c:pt idx="18">
                  <c:v>23517</c:v>
                </c:pt>
                <c:pt idx="19">
                  <c:v>11365</c:v>
                </c:pt>
                <c:pt idx="20">
                  <c:v>4720</c:v>
                </c:pt>
                <c:pt idx="21">
                  <c:v>37562</c:v>
                </c:pt>
                <c:pt idx="22">
                  <c:v>714</c:v>
                </c:pt>
                <c:pt idx="23">
                  <c:v>508</c:v>
                </c:pt>
                <c:pt idx="24">
                  <c:v>484</c:v>
                </c:pt>
                <c:pt idx="25">
                  <c:v>2504</c:v>
                </c:pt>
                <c:pt idx="26">
                  <c:v>52</c:v>
                </c:pt>
                <c:pt idx="27">
                  <c:v>415</c:v>
                </c:pt>
                <c:pt idx="28">
                  <c:v>473</c:v>
                </c:pt>
                <c:pt idx="29">
                  <c:v>2012</c:v>
                </c:pt>
                <c:pt idx="30">
                  <c:v>12</c:v>
                </c:pt>
                <c:pt idx="31">
                  <c:v>92</c:v>
                </c:pt>
                <c:pt idx="32">
                  <c:v>22</c:v>
                </c:pt>
                <c:pt idx="33">
                  <c:v>52</c:v>
                </c:pt>
                <c:pt idx="34">
                  <c:v>397</c:v>
                </c:pt>
                <c:pt idx="35">
                  <c:v>301</c:v>
                </c:pt>
                <c:pt idx="36">
                  <c:v>323</c:v>
                </c:pt>
                <c:pt idx="37">
                  <c:v>382</c:v>
                </c:pt>
                <c:pt idx="38">
                  <c:v>1589</c:v>
                </c:pt>
                <c:pt idx="39">
                  <c:v>141</c:v>
                </c:pt>
                <c:pt idx="40">
                  <c:v>214</c:v>
                </c:pt>
                <c:pt idx="41">
                  <c:v>182</c:v>
                </c:pt>
                <c:pt idx="42">
                  <c:v>455</c:v>
                </c:pt>
                <c:pt idx="43">
                  <c:v>31</c:v>
                </c:pt>
                <c:pt idx="44">
                  <c:v>64</c:v>
                </c:pt>
                <c:pt idx="45">
                  <c:v>72</c:v>
                </c:pt>
                <c:pt idx="46">
                  <c:v>233</c:v>
                </c:pt>
                <c:pt idx="47">
                  <c:v>-25</c:v>
                </c:pt>
                <c:pt idx="48">
                  <c:v>57</c:v>
                </c:pt>
                <c:pt idx="49">
                  <c:v>204</c:v>
                </c:pt>
                <c:pt idx="50">
                  <c:v>449</c:v>
                </c:pt>
                <c:pt idx="51">
                  <c:v>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35-4F1B-84AC-78B66EFA99EE}"/>
            </c:ext>
          </c:extLst>
        </c:ser>
        <c:ser>
          <c:idx val="2"/>
          <c:order val="2"/>
          <c:tx>
            <c:strRef>
              <c:f>'Sonneblom - Sunflower'!$G$3</c:f>
              <c:strCache>
                <c:ptCount val="1"/>
                <c:pt idx="0">
                  <c:v>2021/22</c:v>
                </c:pt>
              </c:strCache>
            </c:strRef>
          </c:tx>
          <c:invertIfNegative val="0"/>
          <c:cat>
            <c:numRef>
              <c:f>'Sonneblom - Sunflower'!$B$4:$B$56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'Sonneblom - Sunflower'!$G$4:$G$55</c:f>
              <c:numCache>
                <c:formatCode>_ * #\ ##0_ ;_ * \-#\ ##0_ ;_ * "-"??_ ;_ @_ </c:formatCode>
                <c:ptCount val="52"/>
                <c:pt idx="0">
                  <c:v>1682</c:v>
                </c:pt>
                <c:pt idx="1">
                  <c:v>7592</c:v>
                </c:pt>
                <c:pt idx="2">
                  <c:v>7821</c:v>
                </c:pt>
                <c:pt idx="3">
                  <c:v>32166</c:v>
                </c:pt>
                <c:pt idx="4">
                  <c:v>2049</c:v>
                </c:pt>
                <c:pt idx="5">
                  <c:v>27321</c:v>
                </c:pt>
                <c:pt idx="6">
                  <c:v>47694</c:v>
                </c:pt>
                <c:pt idx="7">
                  <c:v>44004</c:v>
                </c:pt>
                <c:pt idx="8">
                  <c:v>94831</c:v>
                </c:pt>
                <c:pt idx="9">
                  <c:v>32336</c:v>
                </c:pt>
                <c:pt idx="10">
                  <c:v>45518</c:v>
                </c:pt>
                <c:pt idx="11">
                  <c:v>31977</c:v>
                </c:pt>
                <c:pt idx="12">
                  <c:v>72739</c:v>
                </c:pt>
                <c:pt idx="13">
                  <c:v>13350</c:v>
                </c:pt>
                <c:pt idx="14">
                  <c:v>11579</c:v>
                </c:pt>
                <c:pt idx="15">
                  <c:v>23383</c:v>
                </c:pt>
                <c:pt idx="16">
                  <c:v>90608</c:v>
                </c:pt>
                <c:pt idx="17">
                  <c:v>4050</c:v>
                </c:pt>
                <c:pt idx="18">
                  <c:v>17621</c:v>
                </c:pt>
                <c:pt idx="19">
                  <c:v>11543</c:v>
                </c:pt>
                <c:pt idx="20">
                  <c:v>7059</c:v>
                </c:pt>
                <c:pt idx="21">
                  <c:v>30102</c:v>
                </c:pt>
                <c:pt idx="22">
                  <c:v>2913</c:v>
                </c:pt>
                <c:pt idx="23">
                  <c:v>1610</c:v>
                </c:pt>
                <c:pt idx="24">
                  <c:v>952</c:v>
                </c:pt>
                <c:pt idx="25">
                  <c:v>4459</c:v>
                </c:pt>
                <c:pt idx="26">
                  <c:v>119</c:v>
                </c:pt>
                <c:pt idx="27">
                  <c:v>378</c:v>
                </c:pt>
                <c:pt idx="28">
                  <c:v>366</c:v>
                </c:pt>
                <c:pt idx="29">
                  <c:v>2248</c:v>
                </c:pt>
                <c:pt idx="30">
                  <c:v>50</c:v>
                </c:pt>
                <c:pt idx="31">
                  <c:v>349</c:v>
                </c:pt>
                <c:pt idx="32">
                  <c:v>228</c:v>
                </c:pt>
                <c:pt idx="33">
                  <c:v>37</c:v>
                </c:pt>
                <c:pt idx="34">
                  <c:v>2174</c:v>
                </c:pt>
                <c:pt idx="35">
                  <c:v>65</c:v>
                </c:pt>
                <c:pt idx="36">
                  <c:v>286</c:v>
                </c:pt>
                <c:pt idx="37">
                  <c:v>65</c:v>
                </c:pt>
                <c:pt idx="38">
                  <c:v>1580</c:v>
                </c:pt>
                <c:pt idx="39">
                  <c:v>36</c:v>
                </c:pt>
                <c:pt idx="40">
                  <c:v>197</c:v>
                </c:pt>
                <c:pt idx="41">
                  <c:v>24</c:v>
                </c:pt>
                <c:pt idx="42">
                  <c:v>33</c:v>
                </c:pt>
                <c:pt idx="43">
                  <c:v>212</c:v>
                </c:pt>
                <c:pt idx="44">
                  <c:v>4</c:v>
                </c:pt>
                <c:pt idx="45">
                  <c:v>9</c:v>
                </c:pt>
                <c:pt idx="46">
                  <c:v>0</c:v>
                </c:pt>
                <c:pt idx="47">
                  <c:v>752</c:v>
                </c:pt>
                <c:pt idx="48">
                  <c:v>422</c:v>
                </c:pt>
                <c:pt idx="49">
                  <c:v>2291</c:v>
                </c:pt>
                <c:pt idx="50">
                  <c:v>3211</c:v>
                </c:pt>
                <c:pt idx="51">
                  <c:v>4537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35-4F1B-84AC-78B66EFA99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2387312"/>
        <c:axId val="1"/>
      </c:barChart>
      <c:lineChart>
        <c:grouping val="standard"/>
        <c:varyColors val="0"/>
        <c:ser>
          <c:idx val="3"/>
          <c:order val="3"/>
          <c:tx>
            <c:strRef>
              <c:f>'Sonneblom - Sunflower'!$H$3</c:f>
              <c:strCache>
                <c:ptCount val="1"/>
                <c:pt idx="0">
                  <c:v>2022/23</c:v>
                </c:pt>
              </c:strCache>
            </c:strRef>
          </c:tx>
          <c:marker>
            <c:symbol val="none"/>
          </c:marker>
          <c:cat>
            <c:numRef>
              <c:f>'Sonneblom - Sunflower'!$B$4:$B$56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'Sonneblom - Sunflower'!$H$4:$H$55</c:f>
              <c:numCache>
                <c:formatCode>_ * #\ ##0_ ;_ * \-#\ ##0_ ;_ * "-"??_ ;_ @_ </c:formatCode>
                <c:ptCount val="52"/>
                <c:pt idx="0">
                  <c:v>2548</c:v>
                </c:pt>
                <c:pt idx="1">
                  <c:v>1042</c:v>
                </c:pt>
                <c:pt idx="2">
                  <c:v>7405</c:v>
                </c:pt>
                <c:pt idx="3">
                  <c:v>53154</c:v>
                </c:pt>
                <c:pt idx="4">
                  <c:v>3286</c:v>
                </c:pt>
                <c:pt idx="5">
                  <c:v>20183</c:v>
                </c:pt>
                <c:pt idx="6">
                  <c:v>10241</c:v>
                </c:pt>
                <c:pt idx="7">
                  <c:v>26463</c:v>
                </c:pt>
                <c:pt idx="8">
                  <c:v>86709</c:v>
                </c:pt>
                <c:pt idx="9">
                  <c:v>44578</c:v>
                </c:pt>
                <c:pt idx="10">
                  <c:v>50184</c:v>
                </c:pt>
                <c:pt idx="11">
                  <c:v>47331</c:v>
                </c:pt>
                <c:pt idx="12">
                  <c:v>120102</c:v>
                </c:pt>
                <c:pt idx="13">
                  <c:v>39007</c:v>
                </c:pt>
                <c:pt idx="14">
                  <c:v>67619</c:v>
                </c:pt>
                <c:pt idx="15">
                  <c:v>50083</c:v>
                </c:pt>
                <c:pt idx="16">
                  <c:v>38082</c:v>
                </c:pt>
                <c:pt idx="17">
                  <c:v>33496</c:v>
                </c:pt>
                <c:pt idx="18">
                  <c:v>42171</c:v>
                </c:pt>
                <c:pt idx="19">
                  <c:v>34122</c:v>
                </c:pt>
                <c:pt idx="20">
                  <c:v>17447</c:v>
                </c:pt>
                <c:pt idx="21">
                  <c:v>15791</c:v>
                </c:pt>
                <c:pt idx="22">
                  <c:v>5673</c:v>
                </c:pt>
                <c:pt idx="23">
                  <c:v>5741</c:v>
                </c:pt>
                <c:pt idx="24">
                  <c:v>2823</c:v>
                </c:pt>
                <c:pt idx="25">
                  <c:v>2050</c:v>
                </c:pt>
                <c:pt idx="26">
                  <c:v>1341</c:v>
                </c:pt>
                <c:pt idx="27">
                  <c:v>1408</c:v>
                </c:pt>
                <c:pt idx="28">
                  <c:v>1058</c:v>
                </c:pt>
                <c:pt idx="29">
                  <c:v>983</c:v>
                </c:pt>
                <c:pt idx="30">
                  <c:v>660</c:v>
                </c:pt>
                <c:pt idx="31">
                  <c:v>354</c:v>
                </c:pt>
                <c:pt idx="32">
                  <c:v>465</c:v>
                </c:pt>
                <c:pt idx="33">
                  <c:v>307</c:v>
                </c:pt>
                <c:pt idx="34">
                  <c:v>603</c:v>
                </c:pt>
                <c:pt idx="35">
                  <c:v>920</c:v>
                </c:pt>
                <c:pt idx="36">
                  <c:v>564</c:v>
                </c:pt>
                <c:pt idx="37">
                  <c:v>457</c:v>
                </c:pt>
                <c:pt idx="38">
                  <c:v>378</c:v>
                </c:pt>
                <c:pt idx="39">
                  <c:v>948</c:v>
                </c:pt>
                <c:pt idx="40">
                  <c:v>597</c:v>
                </c:pt>
                <c:pt idx="41">
                  <c:v>206</c:v>
                </c:pt>
                <c:pt idx="42">
                  <c:v>674</c:v>
                </c:pt>
                <c:pt idx="43">
                  <c:v>115</c:v>
                </c:pt>
                <c:pt idx="44">
                  <c:v>468</c:v>
                </c:pt>
                <c:pt idx="45">
                  <c:v>602</c:v>
                </c:pt>
                <c:pt idx="46">
                  <c:v>460</c:v>
                </c:pt>
                <c:pt idx="47">
                  <c:v>250</c:v>
                </c:pt>
                <c:pt idx="48">
                  <c:v>259</c:v>
                </c:pt>
                <c:pt idx="49">
                  <c:v>98</c:v>
                </c:pt>
                <c:pt idx="50">
                  <c:v>277</c:v>
                </c:pt>
                <c:pt idx="51">
                  <c:v>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35-4F1B-84AC-78B66EFA99EE}"/>
            </c:ext>
          </c:extLst>
        </c:ser>
        <c:ser>
          <c:idx val="5"/>
          <c:order val="5"/>
          <c:tx>
            <c:strRef>
              <c:f>'Sonneblom - Sunflower'!$J$3</c:f>
              <c:strCache>
                <c:ptCount val="1"/>
                <c:pt idx="0">
                  <c:v>2024/25*</c:v>
                </c:pt>
              </c:strCache>
            </c:strRef>
          </c:tx>
          <c:marker>
            <c:symbol val="none"/>
          </c:marker>
          <c:cat>
            <c:numRef>
              <c:f>'Sonneblom - Sunflower'!$B$4:$B$56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'Sonneblom - Sunflower'!$J$4:$J$56</c:f>
              <c:numCache>
                <c:formatCode>_ * #\ ##0_ ;_ * \-#\ ##0_ ;_ * "-"??_ ;_ @_ </c:formatCode>
                <c:ptCount val="53"/>
                <c:pt idx="0">
                  <c:v>921</c:v>
                </c:pt>
                <c:pt idx="1">
                  <c:v>8214</c:v>
                </c:pt>
                <c:pt idx="2">
                  <c:v>18339</c:v>
                </c:pt>
                <c:pt idx="3">
                  <c:v>19664</c:v>
                </c:pt>
                <c:pt idx="4">
                  <c:v>16432</c:v>
                </c:pt>
                <c:pt idx="5">
                  <c:v>15771</c:v>
                </c:pt>
                <c:pt idx="6">
                  <c:v>11112</c:v>
                </c:pt>
                <c:pt idx="7">
                  <c:v>27944</c:v>
                </c:pt>
                <c:pt idx="8">
                  <c:v>36202</c:v>
                </c:pt>
                <c:pt idx="9">
                  <c:v>43167</c:v>
                </c:pt>
                <c:pt idx="10">
                  <c:v>64774</c:v>
                </c:pt>
                <c:pt idx="11">
                  <c:v>68269</c:v>
                </c:pt>
                <c:pt idx="12">
                  <c:v>64493</c:v>
                </c:pt>
                <c:pt idx="13">
                  <c:v>47102</c:v>
                </c:pt>
                <c:pt idx="14">
                  <c:v>33019</c:v>
                </c:pt>
                <c:pt idx="15">
                  <c:v>42011</c:v>
                </c:pt>
                <c:pt idx="16">
                  <c:v>32584</c:v>
                </c:pt>
                <c:pt idx="17">
                  <c:v>25626</c:v>
                </c:pt>
                <c:pt idx="18">
                  <c:v>14899</c:v>
                </c:pt>
                <c:pt idx="19">
                  <c:v>10609</c:v>
                </c:pt>
                <c:pt idx="20">
                  <c:v>5799</c:v>
                </c:pt>
                <c:pt idx="21">
                  <c:v>3704</c:v>
                </c:pt>
                <c:pt idx="22">
                  <c:v>2422</c:v>
                </c:pt>
                <c:pt idx="23">
                  <c:v>2102</c:v>
                </c:pt>
                <c:pt idx="24">
                  <c:v>2037</c:v>
                </c:pt>
                <c:pt idx="25">
                  <c:v>941</c:v>
                </c:pt>
                <c:pt idx="26">
                  <c:v>1153</c:v>
                </c:pt>
                <c:pt idx="27">
                  <c:v>782</c:v>
                </c:pt>
                <c:pt idx="28">
                  <c:v>519</c:v>
                </c:pt>
                <c:pt idx="29">
                  <c:v>512</c:v>
                </c:pt>
                <c:pt idx="30">
                  <c:v>901</c:v>
                </c:pt>
                <c:pt idx="31">
                  <c:v>622</c:v>
                </c:pt>
                <c:pt idx="32">
                  <c:v>1063</c:v>
                </c:pt>
                <c:pt idx="33">
                  <c:v>1310</c:v>
                </c:pt>
                <c:pt idx="34">
                  <c:v>1125</c:v>
                </c:pt>
                <c:pt idx="35">
                  <c:v>888</c:v>
                </c:pt>
                <c:pt idx="36">
                  <c:v>991</c:v>
                </c:pt>
                <c:pt idx="37">
                  <c:v>637</c:v>
                </c:pt>
                <c:pt idx="38">
                  <c:v>664</c:v>
                </c:pt>
                <c:pt idx="39">
                  <c:v>197</c:v>
                </c:pt>
                <c:pt idx="40">
                  <c:v>690</c:v>
                </c:pt>
                <c:pt idx="41">
                  <c:v>192</c:v>
                </c:pt>
                <c:pt idx="42">
                  <c:v>30</c:v>
                </c:pt>
                <c:pt idx="43">
                  <c:v>12</c:v>
                </c:pt>
                <c:pt idx="44">
                  <c:v>55</c:v>
                </c:pt>
                <c:pt idx="45">
                  <c:v>165</c:v>
                </c:pt>
                <c:pt idx="46">
                  <c:v>21</c:v>
                </c:pt>
                <c:pt idx="47">
                  <c:v>101</c:v>
                </c:pt>
                <c:pt idx="48">
                  <c:v>230</c:v>
                </c:pt>
                <c:pt idx="49">
                  <c:v>219</c:v>
                </c:pt>
                <c:pt idx="50">
                  <c:v>287</c:v>
                </c:pt>
                <c:pt idx="51">
                  <c:v>424</c:v>
                </c:pt>
                <c:pt idx="52">
                  <c:v>2383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35-4F1B-84AC-78B66EFA99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2387312"/>
        <c:axId val="1"/>
      </c:lineChart>
      <c:lineChart>
        <c:grouping val="standard"/>
        <c:varyColors val="0"/>
        <c:ser>
          <c:idx val="4"/>
          <c:order val="4"/>
          <c:tx>
            <c:strRef>
              <c:f>'Sonneblom - Sunflower'!$I$3</c:f>
              <c:strCache>
                <c:ptCount val="1"/>
                <c:pt idx="0">
                  <c:v>2023/24</c:v>
                </c:pt>
              </c:strCache>
            </c:strRef>
          </c:tx>
          <c:marker>
            <c:symbol val="none"/>
          </c:marker>
          <c:cat>
            <c:numRef>
              <c:f>'Sonneblom - Sunflower'!$B$4:$B$56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'Sonneblom - Sunflower'!$I$4:$I$55</c:f>
              <c:numCache>
                <c:formatCode>_ * #\ ##0_ ;_ * \-#\ ##0_ ;_ * "-"??_ ;_ @_ </c:formatCode>
                <c:ptCount val="52"/>
                <c:pt idx="0">
                  <c:v>251</c:v>
                </c:pt>
                <c:pt idx="1">
                  <c:v>1567</c:v>
                </c:pt>
                <c:pt idx="2">
                  <c:v>8789</c:v>
                </c:pt>
                <c:pt idx="3">
                  <c:v>20776</c:v>
                </c:pt>
                <c:pt idx="4">
                  <c:v>21964</c:v>
                </c:pt>
                <c:pt idx="5">
                  <c:v>27517</c:v>
                </c:pt>
                <c:pt idx="6">
                  <c:v>50130</c:v>
                </c:pt>
                <c:pt idx="7">
                  <c:v>78915</c:v>
                </c:pt>
                <c:pt idx="8">
                  <c:v>64700</c:v>
                </c:pt>
                <c:pt idx="9">
                  <c:v>48078</c:v>
                </c:pt>
                <c:pt idx="10">
                  <c:v>36958</c:v>
                </c:pt>
                <c:pt idx="11">
                  <c:v>40889</c:v>
                </c:pt>
                <c:pt idx="12">
                  <c:v>56224</c:v>
                </c:pt>
                <c:pt idx="13">
                  <c:v>33346</c:v>
                </c:pt>
                <c:pt idx="14">
                  <c:v>38566</c:v>
                </c:pt>
                <c:pt idx="15">
                  <c:v>33024</c:v>
                </c:pt>
                <c:pt idx="16">
                  <c:v>27979</c:v>
                </c:pt>
                <c:pt idx="17">
                  <c:v>28037</c:v>
                </c:pt>
                <c:pt idx="18">
                  <c:v>26837</c:v>
                </c:pt>
                <c:pt idx="19">
                  <c:v>20827</c:v>
                </c:pt>
                <c:pt idx="20">
                  <c:v>16900</c:v>
                </c:pt>
                <c:pt idx="21">
                  <c:v>10762</c:v>
                </c:pt>
                <c:pt idx="22">
                  <c:v>7088</c:v>
                </c:pt>
                <c:pt idx="23">
                  <c:v>3913</c:v>
                </c:pt>
                <c:pt idx="24">
                  <c:v>2822</c:v>
                </c:pt>
                <c:pt idx="25">
                  <c:v>1502</c:v>
                </c:pt>
                <c:pt idx="26">
                  <c:v>763</c:v>
                </c:pt>
                <c:pt idx="27">
                  <c:v>492</c:v>
                </c:pt>
                <c:pt idx="28">
                  <c:v>393</c:v>
                </c:pt>
                <c:pt idx="29">
                  <c:v>603</c:v>
                </c:pt>
                <c:pt idx="30">
                  <c:v>360</c:v>
                </c:pt>
                <c:pt idx="31">
                  <c:v>414</c:v>
                </c:pt>
                <c:pt idx="32">
                  <c:v>302</c:v>
                </c:pt>
                <c:pt idx="33">
                  <c:v>340</c:v>
                </c:pt>
                <c:pt idx="34">
                  <c:v>89</c:v>
                </c:pt>
                <c:pt idx="35">
                  <c:v>579</c:v>
                </c:pt>
                <c:pt idx="36">
                  <c:v>913</c:v>
                </c:pt>
                <c:pt idx="37">
                  <c:v>558</c:v>
                </c:pt>
                <c:pt idx="38">
                  <c:v>929</c:v>
                </c:pt>
                <c:pt idx="39">
                  <c:v>188</c:v>
                </c:pt>
                <c:pt idx="40">
                  <c:v>155</c:v>
                </c:pt>
                <c:pt idx="41">
                  <c:v>308</c:v>
                </c:pt>
                <c:pt idx="42">
                  <c:v>34</c:v>
                </c:pt>
                <c:pt idx="43">
                  <c:v>113</c:v>
                </c:pt>
                <c:pt idx="44">
                  <c:v>26</c:v>
                </c:pt>
                <c:pt idx="45">
                  <c:v>103</c:v>
                </c:pt>
                <c:pt idx="46">
                  <c:v>150</c:v>
                </c:pt>
                <c:pt idx="47">
                  <c:v>253</c:v>
                </c:pt>
                <c:pt idx="48">
                  <c:v>133</c:v>
                </c:pt>
                <c:pt idx="49">
                  <c:v>1940</c:v>
                </c:pt>
                <c:pt idx="50">
                  <c:v>1316</c:v>
                </c:pt>
                <c:pt idx="51">
                  <c:v>704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35-4F1B-84AC-78B66EFA99EE}"/>
            </c:ext>
          </c:extLst>
        </c:ser>
        <c:ser>
          <c:idx val="6"/>
          <c:order val="6"/>
          <c:tx>
            <c:strRef>
              <c:f>'Sonneblom - Sunflower'!$K$3</c:f>
              <c:strCache>
                <c:ptCount val="1"/>
                <c:pt idx="0">
                  <c:v>2025/26*</c:v>
                </c:pt>
              </c:strCache>
            </c:strRef>
          </c:tx>
          <c:marker>
            <c:symbol val="none"/>
          </c:marker>
          <c:cat>
            <c:numRef>
              <c:f>'Sonneblom - Sunflower'!$B$4:$B$56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'Sonneblom - Sunflower'!$K$4:$K$9</c:f>
              <c:numCache>
                <c:formatCode>_ * #\ ##0_ ;_ * \-#\ ##0_ ;_ * "-"??_ ;_ @_ </c:formatCode>
                <c:ptCount val="6"/>
                <c:pt idx="0">
                  <c:v>2990</c:v>
                </c:pt>
                <c:pt idx="1">
                  <c:v>16128</c:v>
                </c:pt>
                <c:pt idx="2">
                  <c:v>11411</c:v>
                </c:pt>
                <c:pt idx="3">
                  <c:v>26976</c:v>
                </c:pt>
                <c:pt idx="4">
                  <c:v>20196</c:v>
                </c:pt>
                <c:pt idx="5">
                  <c:v>11442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7B-4300-B83F-4C44436861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22387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Week</a:t>
                </a:r>
              </a:p>
            </c:rich>
          </c:tx>
          <c:layout>
            <c:manualLayout>
              <c:xMode val="edge"/>
              <c:yMode val="edge"/>
              <c:x val="0.52766125817052245"/>
              <c:y val="0.9066256024110791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622387312"/>
        <c:crosses val="autoZero"/>
        <c:crossBetween val="between"/>
        <c:majorUnit val="70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_ * #\ ##0_ ;_ * \-#\ ##0_ ;_ * &quot;-&quot;??_ ;_ @_ 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"/>
        <c:crosses val="max"/>
        <c:crossBetween val="between"/>
      </c:valAx>
      <c:spPr>
        <a:blipFill dpi="0" rotWithShape="1">
          <a:blip xmlns:r="http://schemas.openxmlformats.org/officeDocument/2006/relationships" r:embed="rId1">
            <a:alphaModFix amt="20000"/>
          </a:blip>
          <a:srcRect/>
          <a:stretch>
            <a:fillRect/>
          </a:stretch>
        </a:blipFill>
      </c:spPr>
    </c:plotArea>
    <c:legend>
      <c:legendPos val="b"/>
      <c:overlay val="0"/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Weeklikse kumulatiewe Sonneblomsaad lewerings (Bemarkingsjaar: Maart 2025 tot Februarie 2026)</a:t>
            </a:r>
          </a:p>
        </c:rich>
      </c:tx>
      <c:layout>
        <c:manualLayout>
          <c:xMode val="edge"/>
          <c:yMode val="edge"/>
          <c:x val="0.19523747223904706"/>
          <c:y val="2.096469073441291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69314220337842"/>
          <c:y val="8.234173558493868E-2"/>
          <c:w val="0.87258520742461154"/>
          <c:h val="0.765488674105310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'Sunflower 2025_2026'!$D$3:$G$3</c:f>
              <c:strCache>
                <c:ptCount val="1"/>
                <c:pt idx="0">
                  <c:v>Sonneblomsaad / Sunflower seed</c:v>
                </c:pt>
              </c:strCache>
            </c:strRef>
          </c:tx>
          <c:spPr>
            <a:solidFill>
              <a:srgbClr val="3B6367"/>
            </a:solidFill>
          </c:spPr>
          <c:invertIfNegative val="0"/>
          <c:dPt>
            <c:idx val="3"/>
            <c:invertIfNegative val="0"/>
            <c:bubble3D val="0"/>
            <c:spPr>
              <a:solidFill>
                <a:srgbClr val="3B6367"/>
              </a:solidFill>
            </c:spPr>
            <c:extLst>
              <c:ext xmlns:c16="http://schemas.microsoft.com/office/drawing/2014/chart" uri="{C3380CC4-5D6E-409C-BE32-E72D297353CC}">
                <c16:uniqueId val="{00000000-E106-4F11-84D3-4F1FC8BC9247}"/>
              </c:ext>
            </c:extLst>
          </c:dPt>
          <c:dPt>
            <c:idx val="4"/>
            <c:invertIfNegative val="0"/>
            <c:bubble3D val="0"/>
            <c:spPr>
              <a:solidFill>
                <a:srgbClr val="3B6367"/>
              </a:solidFill>
            </c:spPr>
            <c:extLst>
              <c:ext xmlns:c16="http://schemas.microsoft.com/office/drawing/2014/chart" uri="{C3380CC4-5D6E-409C-BE32-E72D297353CC}">
                <c16:uniqueId val="{00000001-E106-4F11-84D3-4F1FC8BC9247}"/>
              </c:ext>
            </c:extLst>
          </c:dPt>
          <c:cat>
            <c:numRef>
              <c:f>'Sunflower 2025_2026'!$B$7:$B$59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'Sunflower 2025_2026'!$G$7:$G$12</c:f>
              <c:numCache>
                <c:formatCode>_ * #\ ##0_ ;_ * \-#\ ##0_ ;_ * "-"??_ ;_ @_ </c:formatCode>
                <c:ptCount val="6"/>
                <c:pt idx="0">
                  <c:v>3168</c:v>
                </c:pt>
                <c:pt idx="1">
                  <c:v>21502</c:v>
                </c:pt>
                <c:pt idx="2">
                  <c:v>33851</c:v>
                </c:pt>
                <c:pt idx="3">
                  <c:v>64620</c:v>
                </c:pt>
                <c:pt idx="4">
                  <c:v>86142</c:v>
                </c:pt>
                <c:pt idx="5">
                  <c:v>97584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06-4F11-84D3-4F1FC8BC92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622395472"/>
        <c:axId val="1"/>
      </c:barChart>
      <c:catAx>
        <c:axId val="1622395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Weeks</a:t>
                </a:r>
              </a:p>
            </c:rich>
          </c:tx>
          <c:layout>
            <c:manualLayout>
              <c:xMode val="edge"/>
              <c:yMode val="edge"/>
              <c:x val="0.52404269466316711"/>
              <c:y val="0.90362254246521068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</a:t>
                </a:r>
              </a:p>
            </c:rich>
          </c:tx>
          <c:overlay val="0"/>
        </c:title>
        <c:numFmt formatCode="_ * #\ ##0_ ;_ * \-#\ ##0_ ;_ * &quot;-&quot;??_ ;_ @_ 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622395472"/>
        <c:crosses val="autoZero"/>
        <c:crossBetween val="between"/>
      </c:valAx>
      <c:spPr>
        <a:blipFill>
          <a:blip xmlns:r="http://schemas.openxmlformats.org/officeDocument/2006/relationships" r:embed="rId1">
            <a:alphaModFix amt="20000"/>
          </a:blip>
          <a:stretch>
            <a:fillRect/>
          </a:stretch>
        </a:blipFill>
      </c:spPr>
    </c:plotArea>
    <c:plotVisOnly val="1"/>
    <c:dispBlanksAs val="gap"/>
    <c:showDLblsOverMax val="0"/>
  </c:chart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Total YTD sunflower seed deliveries for the 2024/25 season vs previous season's</a:t>
            </a:r>
          </a:p>
        </c:rich>
      </c:tx>
      <c:layout>
        <c:manualLayout>
          <c:xMode val="edge"/>
          <c:yMode val="edge"/>
          <c:x val="0.21005573659465718"/>
          <c:y val="2.30470517404046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6924339174379E-2"/>
          <c:y val="8.6510764517871333E-2"/>
          <c:w val="0.82637628150291231"/>
          <c:h val="0.745174989528935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'Sonneblom - Sunflower'!$B$62</c:f>
              <c:strCache>
                <c:ptCount val="1"/>
                <c:pt idx="0">
                  <c:v>Totale lewerings/Total deliveries</c:v>
                </c:pt>
              </c:strCache>
            </c:strRef>
          </c:tx>
          <c:spPr>
            <a:solidFill>
              <a:srgbClr val="AE9344"/>
            </a:solidFill>
          </c:spPr>
          <c:invertIfNegative val="0"/>
          <c:cat>
            <c:strRef>
              <c:f>'Sonneblom - Sunflower'!$D$3:$K$3</c:f>
              <c:strCache>
                <c:ptCount val="8"/>
                <c:pt idx="0">
                  <c:v>2018/19</c:v>
                </c:pt>
                <c:pt idx="1">
                  <c:v>2019/20</c:v>
                </c:pt>
                <c:pt idx="2">
                  <c:v>2020/21</c:v>
                </c:pt>
                <c:pt idx="3">
                  <c:v>2021/22</c:v>
                </c:pt>
                <c:pt idx="4">
                  <c:v>2022/23</c:v>
                </c:pt>
                <c:pt idx="5">
                  <c:v>2023/24</c:v>
                </c:pt>
                <c:pt idx="6">
                  <c:v>2024/25*</c:v>
                </c:pt>
                <c:pt idx="7">
                  <c:v>2025/26*</c:v>
                </c:pt>
              </c:strCache>
            </c:strRef>
          </c:cat>
          <c:val>
            <c:numRef>
              <c:f>'Sonneblom - Sunflower'!$D$62:$K$62</c:f>
              <c:numCache>
                <c:formatCode>_ * #\ ##0_ ;_ * \-#\ ##0_ ;_ * "-"??_ ;_ @_ </c:formatCode>
                <c:ptCount val="8"/>
                <c:pt idx="0">
                  <c:v>437563</c:v>
                </c:pt>
                <c:pt idx="1">
                  <c:v>300769</c:v>
                </c:pt>
                <c:pt idx="2">
                  <c:v>564008</c:v>
                </c:pt>
                <c:pt idx="3">
                  <c:v>496042</c:v>
                </c:pt>
                <c:pt idx="4">
                  <c:v>842684</c:v>
                </c:pt>
                <c:pt idx="5">
                  <c:v>720519</c:v>
                </c:pt>
                <c:pt idx="6">
                  <c:v>634330</c:v>
                </c:pt>
                <c:pt idx="7">
                  <c:v>89143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A7-484D-BD2E-2A0D2D86F5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3134816"/>
        <c:axId val="1"/>
      </c:barChart>
      <c:lineChart>
        <c:grouping val="standard"/>
        <c:varyColors val="0"/>
        <c:ser>
          <c:idx val="1"/>
          <c:order val="1"/>
          <c:tx>
            <c:strRef>
              <c:f>'Sonneblom - Sunflower'!$B$64</c:f>
              <c:strCache>
                <c:ptCount val="1"/>
                <c:pt idx="0">
                  <c:v>% Gelewer van Oesskatting/% delivered crop estimate</c:v>
                </c:pt>
              </c:strCache>
            </c:strRef>
          </c:tx>
          <c:spPr>
            <a:ln>
              <a:solidFill>
                <a:srgbClr val="3B6367"/>
              </a:solidFill>
            </a:ln>
          </c:spPr>
          <c:marker>
            <c:spPr>
              <a:solidFill>
                <a:srgbClr val="3B6367"/>
              </a:solidFill>
              <a:ln>
                <a:solidFill>
                  <a:srgbClr val="3B6367"/>
                </a:solidFill>
              </a:ln>
            </c:spPr>
          </c:marker>
          <c:dLbls>
            <c:spPr>
              <a:noFill/>
              <a:ln w="15875">
                <a:solidFill>
                  <a:schemeClr val="tx1"/>
                </a:solidFill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'Sonneblom - Sunflower'!$D$3:$K$3</c:f>
              <c:strCache>
                <c:ptCount val="8"/>
                <c:pt idx="0">
                  <c:v>2018/19</c:v>
                </c:pt>
                <c:pt idx="1">
                  <c:v>2019/20</c:v>
                </c:pt>
                <c:pt idx="2">
                  <c:v>2020/21</c:v>
                </c:pt>
                <c:pt idx="3">
                  <c:v>2021/22</c:v>
                </c:pt>
                <c:pt idx="4">
                  <c:v>2022/23</c:v>
                </c:pt>
                <c:pt idx="5">
                  <c:v>2023/24</c:v>
                </c:pt>
                <c:pt idx="6">
                  <c:v>2024/25*</c:v>
                </c:pt>
                <c:pt idx="7">
                  <c:v>2025/26*</c:v>
                </c:pt>
              </c:strCache>
            </c:strRef>
          </c:cat>
          <c:val>
            <c:numRef>
              <c:f>'Sonneblom - Sunflower'!$D$64:$K$64</c:f>
              <c:numCache>
                <c:formatCode>0%</c:formatCode>
                <c:ptCount val="8"/>
                <c:pt idx="0">
                  <c:v>0.50761368909512761</c:v>
                </c:pt>
                <c:pt idx="1">
                  <c:v>0.44361209439528021</c:v>
                </c:pt>
                <c:pt idx="2">
                  <c:v>0.71529232720355107</c:v>
                </c:pt>
                <c:pt idx="3">
                  <c:v>0.73162536873156347</c:v>
                </c:pt>
                <c:pt idx="4">
                  <c:v>1.3254958710184821</c:v>
                </c:pt>
                <c:pt idx="5">
                  <c:v>1.0007208333333333</c:v>
                </c:pt>
                <c:pt idx="6">
                  <c:v>0.99776641761698781</c:v>
                </c:pt>
                <c:pt idx="7">
                  <c:v>0.14021706645694063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A7-484D-BD2E-2A0D2D86F5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533134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Season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0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3313481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.5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% Delivered</a:t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"/>
        <c:crosses val="max"/>
        <c:crossBetween val="between"/>
      </c:valAx>
      <c:spPr>
        <a:blipFill>
          <a:blip xmlns:r="http://schemas.openxmlformats.org/officeDocument/2006/relationships" r:embed="rId1">
            <a:alphaModFix amt="20000"/>
          </a:blip>
          <a:stretch>
            <a:fillRect/>
          </a:stretch>
        </a:blipFill>
      </c:spPr>
    </c:plotArea>
    <c:legend>
      <c:legendPos val="r"/>
      <c:layout>
        <c:manualLayout>
          <c:xMode val="edge"/>
          <c:yMode val="edge"/>
          <c:x val="0"/>
          <c:y val="0.91080399650294452"/>
          <c:w val="1"/>
          <c:h val="8.5427079375446691E-2"/>
        </c:manualLayout>
      </c:layout>
      <c:overlay val="0"/>
      <c:txPr>
        <a:bodyPr/>
        <a:lstStyle/>
        <a:p>
          <a:pPr>
            <a:defRPr sz="65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229705C-570A-4885-8836-654ECADFD619}">
  <sheetPr/>
  <sheetViews>
    <sheetView zoomScale="70" workbookViewId="0"/>
  </sheetViews>
  <pageMargins left="0.7" right="0.7" top="0.75" bottom="0.75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1C0C978-E7C9-49A3-8D61-5754215D666F}">
  <sheetPr/>
  <sheetViews>
    <sheetView zoomScale="80" workbookViewId="0"/>
  </sheetViews>
  <pageMargins left="0.7" right="0.7" top="0.75" bottom="0.75" header="0.3" footer="0.3"/>
  <pageSetup paperSize="9"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8F32829-E840-41D2-A901-53CBEA6E726D}">
  <sheetPr/>
  <sheetViews>
    <sheetView zoomScale="85" workbookViewId="0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5514" cy="606334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4C7C046-9729-8A81-5603-FB82401E176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579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FC29396-188C-523D-8830-85AFE61375B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87435" cy="606910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6220172-A434-AE0C-05D7-61E52E5C737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63D13-6B6E-4701-8E4D-D46D6D371AD3}">
  <sheetPr>
    <pageSetUpPr fitToPage="1"/>
  </sheetPr>
  <dimension ref="B1:F24"/>
  <sheetViews>
    <sheetView showGridLines="0" zoomScale="115" zoomScaleNormal="115" workbookViewId="0">
      <selection activeCell="C16" sqref="C16"/>
    </sheetView>
  </sheetViews>
  <sheetFormatPr defaultRowHeight="13.2" x14ac:dyDescent="0.25"/>
  <cols>
    <col min="2" max="2" width="50.44140625" customWidth="1"/>
    <col min="3" max="3" width="21.33203125" bestFit="1" customWidth="1"/>
    <col min="4" max="4" width="54.88671875" customWidth="1"/>
    <col min="5" max="7" width="9.33203125" customWidth="1"/>
  </cols>
  <sheetData>
    <row r="1" spans="2:6" ht="13.8" thickBot="1" x14ac:dyDescent="0.3"/>
    <row r="2" spans="2:6" ht="22.8" x14ac:dyDescent="0.4">
      <c r="B2" s="125" t="s">
        <v>59</v>
      </c>
      <c r="C2" s="126"/>
      <c r="D2" s="127"/>
      <c r="E2" s="69"/>
    </row>
    <row r="3" spans="2:6" ht="20.399999999999999" thickBot="1" x14ac:dyDescent="0.45">
      <c r="B3" s="128" t="s">
        <v>58</v>
      </c>
      <c r="C3" s="129"/>
      <c r="D3" s="130"/>
    </row>
    <row r="4" spans="2:6" ht="14.4" x14ac:dyDescent="0.3">
      <c r="B4" s="119"/>
      <c r="C4" s="120" t="s">
        <v>43</v>
      </c>
      <c r="D4" s="121"/>
    </row>
    <row r="5" spans="2:6" ht="15" thickBot="1" x14ac:dyDescent="0.35">
      <c r="B5" s="20" t="s">
        <v>36</v>
      </c>
      <c r="C5" s="63">
        <f>'Sunflower 2024_2025'!G34</f>
        <v>620092</v>
      </c>
      <c r="D5" s="21" t="s">
        <v>37</v>
      </c>
    </row>
    <row r="6" spans="2:6" ht="15" thickTop="1" x14ac:dyDescent="0.3">
      <c r="B6" s="112" t="s">
        <v>61</v>
      </c>
      <c r="C6" s="113">
        <v>635750</v>
      </c>
      <c r="D6" s="114" t="s">
        <v>62</v>
      </c>
      <c r="E6" s="10"/>
      <c r="F6" s="10"/>
    </row>
    <row r="7" spans="2:6" ht="13.2" customHeight="1" x14ac:dyDescent="0.25">
      <c r="B7" s="108" t="s">
        <v>40</v>
      </c>
      <c r="C7" s="113">
        <v>0</v>
      </c>
      <c r="D7" s="109" t="s">
        <v>41</v>
      </c>
    </row>
    <row r="8" spans="2:6" ht="14.4" x14ac:dyDescent="0.25">
      <c r="B8" s="110" t="s">
        <v>26</v>
      </c>
      <c r="C8" s="115"/>
      <c r="D8" s="111" t="s">
        <v>27</v>
      </c>
      <c r="E8" s="11"/>
    </row>
    <row r="9" spans="2:6" ht="25.5" customHeight="1" x14ac:dyDescent="0.25">
      <c r="B9" s="117" t="s">
        <v>28</v>
      </c>
      <c r="C9" s="116">
        <f>C6-C7-C8</f>
        <v>635750</v>
      </c>
      <c r="D9" s="118" t="s">
        <v>29</v>
      </c>
      <c r="E9" s="11"/>
    </row>
    <row r="10" spans="2:6" ht="15" customHeight="1" x14ac:dyDescent="0.3">
      <c r="B10" s="59" t="s">
        <v>31</v>
      </c>
      <c r="C10" s="99">
        <f>C5/C9</f>
        <v>0.9753708218639402</v>
      </c>
      <c r="D10" s="60" t="s">
        <v>32</v>
      </c>
    </row>
    <row r="11" spans="2:6" x14ac:dyDescent="0.25">
      <c r="B11" s="14" t="s">
        <v>10</v>
      </c>
      <c r="C11" s="17">
        <f>C9-C5</f>
        <v>15658</v>
      </c>
      <c r="D11" s="13" t="s">
        <v>11</v>
      </c>
    </row>
    <row r="12" spans="2:6" x14ac:dyDescent="0.25">
      <c r="B12" s="14" t="s">
        <v>38</v>
      </c>
      <c r="C12" s="18">
        <f>52-'Sunflower 2025_2026'!B12</f>
        <v>46</v>
      </c>
      <c r="D12" s="13" t="s">
        <v>39</v>
      </c>
    </row>
    <row r="13" spans="2:6" hidden="1" x14ac:dyDescent="0.25">
      <c r="B13" s="15" t="s">
        <v>14</v>
      </c>
      <c r="C13" s="19"/>
      <c r="D13" s="16"/>
    </row>
    <row r="14" spans="2:6" hidden="1" x14ac:dyDescent="0.25">
      <c r="B14" s="15" t="s">
        <v>15</v>
      </c>
      <c r="C14" s="19"/>
      <c r="D14" s="16"/>
    </row>
    <row r="15" spans="2:6" hidden="1" x14ac:dyDescent="0.25">
      <c r="B15" s="15" t="s">
        <v>16</v>
      </c>
      <c r="C15" s="19"/>
      <c r="D15" s="16"/>
    </row>
    <row r="16" spans="2:6" ht="14.4" x14ac:dyDescent="0.3">
      <c r="B16" s="61" t="s">
        <v>17</v>
      </c>
      <c r="C16" s="76">
        <f>C11/C12</f>
        <v>340.39130434782606</v>
      </c>
      <c r="D16" s="62" t="s">
        <v>18</v>
      </c>
    </row>
    <row r="17" spans="2:4" ht="15" thickBot="1" x14ac:dyDescent="0.35">
      <c r="B17" s="122"/>
      <c r="C17" s="123"/>
      <c r="D17" s="124"/>
    </row>
    <row r="18" spans="2:4" x14ac:dyDescent="0.25">
      <c r="B18" s="12"/>
    </row>
    <row r="20" spans="2:4" x14ac:dyDescent="0.25">
      <c r="C20" s="10"/>
    </row>
    <row r="21" spans="2:4" x14ac:dyDescent="0.25">
      <c r="C21" s="48"/>
      <c r="D21" s="58"/>
    </row>
    <row r="22" spans="2:4" x14ac:dyDescent="0.25">
      <c r="C22" s="48"/>
      <c r="D22" s="58"/>
    </row>
    <row r="24" spans="2:4" x14ac:dyDescent="0.25">
      <c r="C24" s="10"/>
    </row>
  </sheetData>
  <mergeCells count="3">
    <mergeCell ref="B17:D17"/>
    <mergeCell ref="B2:D2"/>
    <mergeCell ref="B3:D3"/>
  </mergeCells>
  <phoneticPr fontId="7" type="noConversion"/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1FEE7-559C-4AF0-BD70-AC023963956B}">
  <sheetPr>
    <pageSetUpPr fitToPage="1"/>
  </sheetPr>
  <dimension ref="A1:I90"/>
  <sheetViews>
    <sheetView zoomScale="80" zoomScaleNormal="8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F62" sqref="F62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84" bestFit="1" customWidth="1"/>
    <col min="4" max="4" width="13.33203125" style="45" customWidth="1"/>
    <col min="5" max="5" width="12" style="2" customWidth="1"/>
    <col min="6" max="6" width="13.33203125" style="9" customWidth="1"/>
    <col min="7" max="7" width="12.33203125" style="7" customWidth="1"/>
    <col min="8" max="8" width="30" style="2" customWidth="1"/>
    <col min="9" max="9" width="30.44140625" style="2" customWidth="1"/>
    <col min="10" max="10" width="12.33203125" style="2" bestFit="1" customWidth="1"/>
    <col min="11" max="11" width="12.109375" style="2" bestFit="1" customWidth="1"/>
    <col min="12" max="12" width="13.109375" style="2" bestFit="1" customWidth="1"/>
    <col min="13" max="13" width="36" style="2" customWidth="1"/>
    <col min="14" max="16384" width="8.88671875" style="2"/>
  </cols>
  <sheetData>
    <row r="1" spans="1:7" ht="13.8" x14ac:dyDescent="0.25">
      <c r="A1" s="23"/>
      <c r="B1" s="23"/>
      <c r="C1" s="80"/>
      <c r="D1" s="42"/>
      <c r="E1" s="23"/>
      <c r="F1" s="24"/>
      <c r="G1" s="25"/>
    </row>
    <row r="2" spans="1:7" ht="24" customHeight="1" thickBot="1" x14ac:dyDescent="0.3">
      <c r="A2" s="23"/>
      <c r="B2" s="132" t="s">
        <v>44</v>
      </c>
      <c r="C2" s="132"/>
      <c r="D2" s="132"/>
      <c r="E2" s="132"/>
      <c r="F2" s="132"/>
      <c r="G2" s="132"/>
    </row>
    <row r="3" spans="1:7" s="3" customFormat="1" ht="18.600000000000001" thickTop="1" thickBot="1" x14ac:dyDescent="0.35">
      <c r="A3" s="26"/>
      <c r="B3" s="27"/>
      <c r="C3" s="81"/>
      <c r="D3" s="131" t="s">
        <v>45</v>
      </c>
      <c r="E3" s="131"/>
      <c r="F3" s="131"/>
      <c r="G3" s="131"/>
    </row>
    <row r="4" spans="1:7" s="1" customFormat="1" ht="29.4" thickBot="1" x14ac:dyDescent="0.3">
      <c r="A4" s="26"/>
      <c r="B4" s="28" t="s">
        <v>13</v>
      </c>
      <c r="C4" s="82" t="s">
        <v>0</v>
      </c>
      <c r="D4" s="43" t="s">
        <v>2</v>
      </c>
      <c r="E4" s="28" t="s">
        <v>1</v>
      </c>
      <c r="F4" s="28" t="s">
        <v>8</v>
      </c>
      <c r="G4" s="28" t="s">
        <v>3</v>
      </c>
    </row>
    <row r="5" spans="1:7" s="1" customFormat="1" ht="29.4" thickBot="1" x14ac:dyDescent="0.3">
      <c r="A5" s="26"/>
      <c r="B5" s="28" t="s">
        <v>12</v>
      </c>
      <c r="C5" s="82" t="s">
        <v>4</v>
      </c>
      <c r="D5" s="43" t="s">
        <v>5</v>
      </c>
      <c r="E5" s="28" t="s">
        <v>6</v>
      </c>
      <c r="F5" s="28" t="s">
        <v>9</v>
      </c>
      <c r="G5" s="28" t="s">
        <v>7</v>
      </c>
    </row>
    <row r="6" spans="1:7" ht="20.25" customHeight="1" thickBot="1" x14ac:dyDescent="0.35">
      <c r="A6" s="23"/>
      <c r="B6" s="133" t="s">
        <v>46</v>
      </c>
      <c r="C6" s="134"/>
      <c r="D6" s="134"/>
      <c r="E6" s="134"/>
      <c r="F6" s="134"/>
      <c r="G6" s="134"/>
    </row>
    <row r="7" spans="1:7" ht="14.4" x14ac:dyDescent="0.3">
      <c r="A7" s="23"/>
      <c r="B7" s="31">
        <v>1</v>
      </c>
      <c r="C7" s="83">
        <v>43525</v>
      </c>
      <c r="D7" s="75">
        <v>759</v>
      </c>
      <c r="E7" s="75">
        <v>-89</v>
      </c>
      <c r="F7" s="30">
        <f t="shared" ref="F7:F30" si="0">D7+E7</f>
        <v>670</v>
      </c>
      <c r="G7" s="32">
        <f>F7</f>
        <v>670</v>
      </c>
    </row>
    <row r="8" spans="1:7" ht="14.4" x14ac:dyDescent="0.3">
      <c r="A8" s="23"/>
      <c r="B8" s="33">
        <v>2</v>
      </c>
      <c r="C8" s="83">
        <v>43532</v>
      </c>
      <c r="D8" s="75">
        <v>1216</v>
      </c>
      <c r="E8" s="75">
        <v>13</v>
      </c>
      <c r="F8" s="30">
        <f t="shared" si="0"/>
        <v>1229</v>
      </c>
      <c r="G8" s="34">
        <f>(G7+F8)</f>
        <v>1899</v>
      </c>
    </row>
    <row r="9" spans="1:7" ht="14.4" x14ac:dyDescent="0.3">
      <c r="A9" s="23"/>
      <c r="B9" s="29">
        <v>3</v>
      </c>
      <c r="C9" s="83">
        <v>43539</v>
      </c>
      <c r="D9" s="75">
        <v>862</v>
      </c>
      <c r="E9" s="75">
        <v>70</v>
      </c>
      <c r="F9" s="30">
        <f t="shared" si="0"/>
        <v>932</v>
      </c>
      <c r="G9" s="34">
        <f t="shared" ref="G9:G43" si="1">(G8+F9)</f>
        <v>2831</v>
      </c>
    </row>
    <row r="10" spans="1:7" ht="14.4" x14ac:dyDescent="0.3">
      <c r="A10" s="23"/>
      <c r="B10" s="31">
        <v>4</v>
      </c>
      <c r="C10" s="83">
        <v>43546</v>
      </c>
      <c r="D10" s="75">
        <v>763</v>
      </c>
      <c r="E10" s="75">
        <v>162</v>
      </c>
      <c r="F10" s="30">
        <f t="shared" si="0"/>
        <v>925</v>
      </c>
      <c r="G10" s="34">
        <f t="shared" si="1"/>
        <v>3756</v>
      </c>
    </row>
    <row r="11" spans="1:7" ht="14.4" x14ac:dyDescent="0.3">
      <c r="A11" s="23"/>
      <c r="B11" s="31">
        <v>5</v>
      </c>
      <c r="C11" s="83">
        <v>43553</v>
      </c>
      <c r="D11" s="75">
        <v>957</v>
      </c>
      <c r="E11" s="75">
        <v>1282</v>
      </c>
      <c r="F11" s="30">
        <f t="shared" si="0"/>
        <v>2239</v>
      </c>
      <c r="G11" s="34">
        <f t="shared" si="1"/>
        <v>5995</v>
      </c>
    </row>
    <row r="12" spans="1:7" ht="14.4" x14ac:dyDescent="0.3">
      <c r="A12" s="23"/>
      <c r="B12" s="33">
        <v>6</v>
      </c>
      <c r="C12" s="83">
        <v>43560</v>
      </c>
      <c r="D12" s="75">
        <v>1907</v>
      </c>
      <c r="E12" s="75">
        <v>-794</v>
      </c>
      <c r="F12" s="30">
        <f t="shared" si="0"/>
        <v>1113</v>
      </c>
      <c r="G12" s="34">
        <f t="shared" si="1"/>
        <v>7108</v>
      </c>
    </row>
    <row r="13" spans="1:7" ht="14.4" x14ac:dyDescent="0.3">
      <c r="A13" s="23"/>
      <c r="B13" s="29">
        <v>7</v>
      </c>
      <c r="C13" s="83">
        <v>43567</v>
      </c>
      <c r="D13" s="75">
        <v>1393</v>
      </c>
      <c r="E13" s="75">
        <v>30</v>
      </c>
      <c r="F13" s="30">
        <f t="shared" si="0"/>
        <v>1423</v>
      </c>
      <c r="G13" s="34">
        <f t="shared" si="1"/>
        <v>8531</v>
      </c>
    </row>
    <row r="14" spans="1:7" ht="14.4" x14ac:dyDescent="0.3">
      <c r="A14" s="23"/>
      <c r="B14" s="31">
        <v>8</v>
      </c>
      <c r="C14" s="83">
        <v>43574</v>
      </c>
      <c r="D14" s="75">
        <v>5755</v>
      </c>
      <c r="E14" s="75">
        <v>337</v>
      </c>
      <c r="F14" s="30">
        <f t="shared" si="0"/>
        <v>6092</v>
      </c>
      <c r="G14" s="34">
        <f t="shared" si="1"/>
        <v>14623</v>
      </c>
    </row>
    <row r="15" spans="1:7" ht="13.5" customHeight="1" x14ac:dyDescent="0.3">
      <c r="A15" s="23"/>
      <c r="B15" s="31">
        <v>9</v>
      </c>
      <c r="C15" s="83">
        <v>43581</v>
      </c>
      <c r="D15" s="75">
        <v>2032</v>
      </c>
      <c r="E15" s="75">
        <v>8049</v>
      </c>
      <c r="F15" s="30">
        <f t="shared" si="0"/>
        <v>10081</v>
      </c>
      <c r="G15" s="34">
        <f t="shared" si="1"/>
        <v>24704</v>
      </c>
    </row>
    <row r="16" spans="1:7" ht="14.4" x14ac:dyDescent="0.3">
      <c r="A16" s="23"/>
      <c r="B16" s="33">
        <v>10</v>
      </c>
      <c r="C16" s="83">
        <v>43588</v>
      </c>
      <c r="D16" s="75">
        <v>12701</v>
      </c>
      <c r="E16" s="75">
        <v>-2675</v>
      </c>
      <c r="F16" s="30">
        <f t="shared" si="0"/>
        <v>10026</v>
      </c>
      <c r="G16" s="34">
        <f t="shared" si="1"/>
        <v>34730</v>
      </c>
    </row>
    <row r="17" spans="1:9" ht="14.4" x14ac:dyDescent="0.3">
      <c r="A17" s="23"/>
      <c r="B17" s="29">
        <v>11</v>
      </c>
      <c r="C17" s="83">
        <v>43595</v>
      </c>
      <c r="D17" s="75">
        <v>17240</v>
      </c>
      <c r="E17" s="75">
        <v>340</v>
      </c>
      <c r="F17" s="30">
        <f t="shared" si="0"/>
        <v>17580</v>
      </c>
      <c r="G17" s="34">
        <f t="shared" si="1"/>
        <v>52310</v>
      </c>
    </row>
    <row r="18" spans="1:9" ht="14.4" x14ac:dyDescent="0.3">
      <c r="A18" s="23"/>
      <c r="B18" s="31">
        <v>12</v>
      </c>
      <c r="C18" s="83">
        <v>43602</v>
      </c>
      <c r="D18" s="75">
        <v>24711</v>
      </c>
      <c r="E18" s="75">
        <v>213</v>
      </c>
      <c r="F18" s="30">
        <f t="shared" si="0"/>
        <v>24924</v>
      </c>
      <c r="G18" s="34">
        <f t="shared" si="1"/>
        <v>77234</v>
      </c>
    </row>
    <row r="19" spans="1:9" ht="14.4" x14ac:dyDescent="0.3">
      <c r="A19" s="23"/>
      <c r="B19" s="31">
        <v>13</v>
      </c>
      <c r="C19" s="83">
        <v>43609</v>
      </c>
      <c r="D19" s="75">
        <v>40986</v>
      </c>
      <c r="E19" s="75">
        <v>260</v>
      </c>
      <c r="F19" s="30">
        <f t="shared" si="0"/>
        <v>41246</v>
      </c>
      <c r="G19" s="34">
        <f t="shared" si="1"/>
        <v>118480</v>
      </c>
    </row>
    <row r="20" spans="1:9" ht="14.4" x14ac:dyDescent="0.3">
      <c r="A20" s="23"/>
      <c r="B20" s="33">
        <v>14</v>
      </c>
      <c r="C20" s="83">
        <v>43616</v>
      </c>
      <c r="D20" s="75">
        <v>51829</v>
      </c>
      <c r="E20" s="75">
        <v>21178</v>
      </c>
      <c r="F20" s="30">
        <f t="shared" si="0"/>
        <v>73007</v>
      </c>
      <c r="G20" s="34">
        <f t="shared" si="1"/>
        <v>191487</v>
      </c>
    </row>
    <row r="21" spans="1:9" ht="14.4" x14ac:dyDescent="0.3">
      <c r="A21" s="23"/>
      <c r="B21" s="29">
        <v>15</v>
      </c>
      <c r="C21" s="83">
        <v>43623</v>
      </c>
      <c r="D21" s="75">
        <v>54667</v>
      </c>
      <c r="E21" s="75">
        <v>1464</v>
      </c>
      <c r="F21" s="30">
        <f t="shared" si="0"/>
        <v>56131</v>
      </c>
      <c r="G21" s="34">
        <f t="shared" si="1"/>
        <v>247618</v>
      </c>
    </row>
    <row r="22" spans="1:9" ht="14.4" x14ac:dyDescent="0.3">
      <c r="A22" s="23"/>
      <c r="B22" s="31">
        <v>16</v>
      </c>
      <c r="C22" s="83">
        <v>43630</v>
      </c>
      <c r="D22" s="75">
        <v>52620</v>
      </c>
      <c r="E22" s="75">
        <v>531</v>
      </c>
      <c r="F22" s="30">
        <f t="shared" si="0"/>
        <v>53151</v>
      </c>
      <c r="G22" s="34">
        <f t="shared" si="1"/>
        <v>300769</v>
      </c>
    </row>
    <row r="23" spans="1:9" ht="14.4" x14ac:dyDescent="0.3">
      <c r="A23" s="23"/>
      <c r="B23" s="31">
        <v>17</v>
      </c>
      <c r="C23" s="83">
        <v>43637</v>
      </c>
      <c r="D23" s="77">
        <v>41575</v>
      </c>
      <c r="E23" s="75">
        <v>1562</v>
      </c>
      <c r="F23" s="30">
        <f t="shared" si="0"/>
        <v>43137</v>
      </c>
      <c r="G23" s="34">
        <f t="shared" si="1"/>
        <v>343906</v>
      </c>
    </row>
    <row r="24" spans="1:9" ht="15" customHeight="1" x14ac:dyDescent="0.3">
      <c r="A24" s="23"/>
      <c r="B24" s="33">
        <v>18</v>
      </c>
      <c r="C24" s="83">
        <v>43644</v>
      </c>
      <c r="D24" s="44">
        <v>48678</v>
      </c>
      <c r="E24" s="75">
        <v>34426</v>
      </c>
      <c r="F24" s="30">
        <f t="shared" si="0"/>
        <v>83104</v>
      </c>
      <c r="G24" s="34">
        <f t="shared" si="1"/>
        <v>427010</v>
      </c>
    </row>
    <row r="25" spans="1:9" ht="15" customHeight="1" x14ac:dyDescent="0.3">
      <c r="A25" s="23"/>
      <c r="B25" s="29">
        <v>19</v>
      </c>
      <c r="C25" s="83">
        <v>43651</v>
      </c>
      <c r="D25" s="44">
        <v>60559</v>
      </c>
      <c r="E25" s="75">
        <v>-1438</v>
      </c>
      <c r="F25" s="30">
        <f t="shared" si="0"/>
        <v>59121</v>
      </c>
      <c r="G25" s="34">
        <f t="shared" si="1"/>
        <v>486131</v>
      </c>
    </row>
    <row r="26" spans="1:9" ht="15" customHeight="1" x14ac:dyDescent="0.3">
      <c r="A26" s="23"/>
      <c r="B26" s="31">
        <v>20</v>
      </c>
      <c r="C26" s="83">
        <v>43658</v>
      </c>
      <c r="D26" s="44">
        <v>63782</v>
      </c>
      <c r="E26" s="75">
        <v>0</v>
      </c>
      <c r="F26" s="30">
        <f t="shared" si="0"/>
        <v>63782</v>
      </c>
      <c r="G26" s="34">
        <f t="shared" si="1"/>
        <v>549913</v>
      </c>
    </row>
    <row r="27" spans="1:9" ht="15" customHeight="1" x14ac:dyDescent="0.3">
      <c r="A27" s="23"/>
      <c r="B27" s="31">
        <v>21</v>
      </c>
      <c r="C27" s="83">
        <v>43665</v>
      </c>
      <c r="D27" s="44">
        <v>37323</v>
      </c>
      <c r="E27" s="75">
        <v>0</v>
      </c>
      <c r="F27" s="30">
        <f t="shared" si="0"/>
        <v>37323</v>
      </c>
      <c r="G27" s="34">
        <f t="shared" si="1"/>
        <v>587236</v>
      </c>
    </row>
    <row r="28" spans="1:9" ht="15" customHeight="1" x14ac:dyDescent="0.3">
      <c r="A28" s="23"/>
      <c r="B28" s="33">
        <v>22</v>
      </c>
      <c r="C28" s="83">
        <v>43672</v>
      </c>
      <c r="D28" s="44">
        <v>16649</v>
      </c>
      <c r="E28" s="75">
        <v>49854</v>
      </c>
      <c r="F28" s="30">
        <f t="shared" si="0"/>
        <v>66503</v>
      </c>
      <c r="G28" s="34">
        <f t="shared" si="1"/>
        <v>653739</v>
      </c>
      <c r="I28" s="45"/>
    </row>
    <row r="29" spans="1:9" ht="15" customHeight="1" x14ac:dyDescent="0.3">
      <c r="A29" s="23"/>
      <c r="B29" s="29">
        <v>23</v>
      </c>
      <c r="C29" s="83">
        <v>43679</v>
      </c>
      <c r="D29" s="44">
        <v>3938</v>
      </c>
      <c r="E29" s="75">
        <v>-2815</v>
      </c>
      <c r="F29" s="30">
        <f t="shared" si="0"/>
        <v>1123</v>
      </c>
      <c r="G29" s="34">
        <f>(G28+F29)</f>
        <v>654862</v>
      </c>
    </row>
    <row r="30" spans="1:9" ht="15" customHeight="1" x14ac:dyDescent="0.3">
      <c r="A30" s="23"/>
      <c r="B30" s="31">
        <v>24</v>
      </c>
      <c r="C30" s="83">
        <v>43685</v>
      </c>
      <c r="D30" s="44">
        <v>3029</v>
      </c>
      <c r="E30" s="75">
        <v>-312</v>
      </c>
      <c r="F30" s="30">
        <f t="shared" si="0"/>
        <v>2717</v>
      </c>
      <c r="G30" s="34">
        <f t="shared" si="1"/>
        <v>657579</v>
      </c>
    </row>
    <row r="31" spans="1:9" ht="15" customHeight="1" x14ac:dyDescent="0.3">
      <c r="A31" s="23"/>
      <c r="B31" s="31">
        <v>25</v>
      </c>
      <c r="C31" s="83">
        <v>43693</v>
      </c>
      <c r="D31" s="44">
        <v>1858</v>
      </c>
      <c r="E31" s="75">
        <v>0</v>
      </c>
      <c r="F31" s="30">
        <f>D31+E31</f>
        <v>1858</v>
      </c>
      <c r="G31" s="34">
        <f t="shared" si="1"/>
        <v>659437</v>
      </c>
    </row>
    <row r="32" spans="1:9" ht="15" customHeight="1" x14ac:dyDescent="0.3">
      <c r="A32" s="23"/>
      <c r="B32" s="33">
        <v>26</v>
      </c>
      <c r="C32" s="83">
        <v>43700</v>
      </c>
      <c r="D32" s="44">
        <v>1924</v>
      </c>
      <c r="E32" s="75">
        <v>0</v>
      </c>
      <c r="F32" s="30">
        <f>D32+E32</f>
        <v>1924</v>
      </c>
      <c r="G32" s="34">
        <f t="shared" si="1"/>
        <v>661361</v>
      </c>
    </row>
    <row r="33" spans="1:7" ht="15" customHeight="1" x14ac:dyDescent="0.3">
      <c r="A33" s="23"/>
      <c r="B33" s="29">
        <v>27</v>
      </c>
      <c r="C33" s="83">
        <v>43707</v>
      </c>
      <c r="D33" s="44">
        <v>2685</v>
      </c>
      <c r="E33" s="75">
        <v>3864</v>
      </c>
      <c r="F33" s="30">
        <f>D33+E33</f>
        <v>6549</v>
      </c>
      <c r="G33" s="34">
        <f t="shared" si="1"/>
        <v>667910</v>
      </c>
    </row>
    <row r="34" spans="1:7" ht="15" customHeight="1" x14ac:dyDescent="0.3">
      <c r="A34" s="23"/>
      <c r="B34" s="31">
        <v>28</v>
      </c>
      <c r="C34" s="83">
        <v>43714</v>
      </c>
      <c r="D34" s="44">
        <v>717</v>
      </c>
      <c r="E34" s="75">
        <v>-441</v>
      </c>
      <c r="F34" s="30">
        <f>D34+E34</f>
        <v>276</v>
      </c>
      <c r="G34" s="34">
        <f t="shared" si="1"/>
        <v>668186</v>
      </c>
    </row>
    <row r="35" spans="1:7" ht="16.5" customHeight="1" x14ac:dyDescent="0.3">
      <c r="A35" s="23"/>
      <c r="B35" s="31">
        <v>29</v>
      </c>
      <c r="C35" s="83">
        <v>43721</v>
      </c>
      <c r="D35" s="44">
        <v>591</v>
      </c>
      <c r="E35" s="75">
        <v>0</v>
      </c>
      <c r="F35" s="30">
        <f>D35+E35</f>
        <v>591</v>
      </c>
      <c r="G35" s="34">
        <f t="shared" si="1"/>
        <v>668777</v>
      </c>
    </row>
    <row r="36" spans="1:7" ht="17.25" customHeight="1" x14ac:dyDescent="0.3">
      <c r="A36" s="23"/>
      <c r="B36" s="33">
        <v>30</v>
      </c>
      <c r="C36" s="83">
        <v>43728</v>
      </c>
      <c r="D36" s="44">
        <v>195</v>
      </c>
      <c r="E36" s="75">
        <v>0</v>
      </c>
      <c r="F36" s="30">
        <f t="shared" ref="F36:F43" si="2">D36+E36</f>
        <v>195</v>
      </c>
      <c r="G36" s="34">
        <f t="shared" si="1"/>
        <v>668972</v>
      </c>
    </row>
    <row r="37" spans="1:7" ht="15" customHeight="1" x14ac:dyDescent="0.3">
      <c r="A37" s="23"/>
      <c r="B37" s="29">
        <v>31</v>
      </c>
      <c r="C37" s="83">
        <v>43735</v>
      </c>
      <c r="D37" s="44">
        <v>119</v>
      </c>
      <c r="E37" s="75">
        <v>1565</v>
      </c>
      <c r="F37" s="30">
        <f t="shared" si="2"/>
        <v>1684</v>
      </c>
      <c r="G37" s="34">
        <f t="shared" si="1"/>
        <v>670656</v>
      </c>
    </row>
    <row r="38" spans="1:7" ht="15" customHeight="1" x14ac:dyDescent="0.3">
      <c r="A38" s="23"/>
      <c r="B38" s="31">
        <v>32</v>
      </c>
      <c r="C38" s="83">
        <v>43742</v>
      </c>
      <c r="D38" s="40">
        <v>63</v>
      </c>
      <c r="E38" s="75">
        <v>-3</v>
      </c>
      <c r="F38" s="30">
        <f t="shared" si="2"/>
        <v>60</v>
      </c>
      <c r="G38" s="34">
        <f t="shared" si="1"/>
        <v>670716</v>
      </c>
    </row>
    <row r="39" spans="1:7" ht="15" customHeight="1" x14ac:dyDescent="0.3">
      <c r="A39" s="23"/>
      <c r="B39" s="31">
        <v>33</v>
      </c>
      <c r="C39" s="83">
        <v>43749</v>
      </c>
      <c r="D39" s="40">
        <v>477</v>
      </c>
      <c r="E39" s="40">
        <v>0</v>
      </c>
      <c r="F39" s="30">
        <f t="shared" si="2"/>
        <v>477</v>
      </c>
      <c r="G39" s="34">
        <f t="shared" si="1"/>
        <v>671193</v>
      </c>
    </row>
    <row r="40" spans="1:7" ht="15" customHeight="1" x14ac:dyDescent="0.3">
      <c r="A40" s="23"/>
      <c r="B40" s="33">
        <v>34</v>
      </c>
      <c r="C40" s="83">
        <v>43756</v>
      </c>
      <c r="D40" s="40">
        <v>352</v>
      </c>
      <c r="E40" s="40">
        <v>0</v>
      </c>
      <c r="F40" s="30">
        <f t="shared" si="2"/>
        <v>352</v>
      </c>
      <c r="G40" s="34">
        <f t="shared" si="1"/>
        <v>671545</v>
      </c>
    </row>
    <row r="41" spans="1:7" ht="15" customHeight="1" x14ac:dyDescent="0.3">
      <c r="A41" s="23"/>
      <c r="B41" s="29">
        <v>35</v>
      </c>
      <c r="C41" s="83">
        <v>43763</v>
      </c>
      <c r="D41" s="44">
        <v>261</v>
      </c>
      <c r="E41" s="40">
        <v>1307</v>
      </c>
      <c r="F41" s="30">
        <f t="shared" si="2"/>
        <v>1568</v>
      </c>
      <c r="G41" s="34">
        <f t="shared" si="1"/>
        <v>673113</v>
      </c>
    </row>
    <row r="42" spans="1:7" ht="15" customHeight="1" x14ac:dyDescent="0.3">
      <c r="A42" s="23"/>
      <c r="B42" s="31">
        <v>36</v>
      </c>
      <c r="C42" s="83">
        <v>43770</v>
      </c>
      <c r="D42" s="44">
        <v>143</v>
      </c>
      <c r="E42" s="40">
        <v>-133</v>
      </c>
      <c r="F42" s="30">
        <f t="shared" si="2"/>
        <v>10</v>
      </c>
      <c r="G42" s="34">
        <f t="shared" si="1"/>
        <v>673123</v>
      </c>
    </row>
    <row r="43" spans="1:7" ht="15" customHeight="1" x14ac:dyDescent="0.3">
      <c r="A43" s="23"/>
      <c r="B43" s="31">
        <v>37</v>
      </c>
      <c r="C43" s="83">
        <v>43777</v>
      </c>
      <c r="D43" s="44">
        <v>74</v>
      </c>
      <c r="E43" s="40">
        <v>0</v>
      </c>
      <c r="F43" s="30">
        <f t="shared" si="2"/>
        <v>74</v>
      </c>
      <c r="G43" s="34">
        <f t="shared" si="1"/>
        <v>673197</v>
      </c>
    </row>
    <row r="44" spans="1:7" ht="15" customHeight="1" x14ac:dyDescent="0.3">
      <c r="A44" s="23"/>
      <c r="B44" s="33">
        <v>38</v>
      </c>
      <c r="C44" s="83">
        <v>43784</v>
      </c>
      <c r="D44" s="44">
        <v>25</v>
      </c>
      <c r="E44" s="40">
        <v>0</v>
      </c>
      <c r="F44" s="30">
        <f t="shared" ref="F44:F49" si="3">D44+E44</f>
        <v>25</v>
      </c>
      <c r="G44" s="34">
        <f t="shared" ref="G44:G52" si="4">G43+F44</f>
        <v>673222</v>
      </c>
    </row>
    <row r="45" spans="1:7" ht="15" customHeight="1" x14ac:dyDescent="0.3">
      <c r="A45" s="23"/>
      <c r="B45" s="29">
        <v>39</v>
      </c>
      <c r="C45" s="83">
        <v>43791</v>
      </c>
      <c r="D45" s="44">
        <v>88</v>
      </c>
      <c r="E45" s="40">
        <v>0</v>
      </c>
      <c r="F45" s="30">
        <f t="shared" si="3"/>
        <v>88</v>
      </c>
      <c r="G45" s="34">
        <f t="shared" si="4"/>
        <v>673310</v>
      </c>
    </row>
    <row r="46" spans="1:7" ht="15" customHeight="1" x14ac:dyDescent="0.3">
      <c r="A46" s="23"/>
      <c r="B46" s="31">
        <v>40</v>
      </c>
      <c r="C46" s="83">
        <v>43798</v>
      </c>
      <c r="D46" s="44">
        <v>345</v>
      </c>
      <c r="E46" s="40">
        <v>295</v>
      </c>
      <c r="F46" s="30">
        <f t="shared" si="3"/>
        <v>640</v>
      </c>
      <c r="G46" s="34">
        <f t="shared" si="4"/>
        <v>673950</v>
      </c>
    </row>
    <row r="47" spans="1:7" ht="15" customHeight="1" x14ac:dyDescent="0.3">
      <c r="A47" s="23"/>
      <c r="B47" s="31">
        <v>41</v>
      </c>
      <c r="C47" s="83">
        <v>43805</v>
      </c>
      <c r="D47" s="44">
        <v>280</v>
      </c>
      <c r="E47" s="40">
        <v>-1</v>
      </c>
      <c r="F47" s="30">
        <f t="shared" si="3"/>
        <v>279</v>
      </c>
      <c r="G47" s="34">
        <f t="shared" si="4"/>
        <v>674229</v>
      </c>
    </row>
    <row r="48" spans="1:7" ht="15" customHeight="1" x14ac:dyDescent="0.3">
      <c r="A48" s="23"/>
      <c r="B48" s="33">
        <v>42</v>
      </c>
      <c r="C48" s="83">
        <v>43812</v>
      </c>
      <c r="D48" s="44">
        <v>139</v>
      </c>
      <c r="E48" s="40">
        <v>0</v>
      </c>
      <c r="F48" s="30">
        <f t="shared" si="3"/>
        <v>139</v>
      </c>
      <c r="G48" s="34">
        <f t="shared" si="4"/>
        <v>674368</v>
      </c>
    </row>
    <row r="49" spans="1:8" ht="14.4" x14ac:dyDescent="0.3">
      <c r="A49" s="23"/>
      <c r="B49" s="29">
        <v>43</v>
      </c>
      <c r="C49" s="83">
        <v>43819</v>
      </c>
      <c r="D49" s="44">
        <v>46</v>
      </c>
      <c r="E49" s="40">
        <v>0</v>
      </c>
      <c r="F49" s="30">
        <f t="shared" si="3"/>
        <v>46</v>
      </c>
      <c r="G49" s="34">
        <f t="shared" si="4"/>
        <v>674414</v>
      </c>
    </row>
    <row r="50" spans="1:8" ht="15" customHeight="1" x14ac:dyDescent="0.3">
      <c r="A50" s="23"/>
      <c r="B50" s="31">
        <v>44</v>
      </c>
      <c r="C50" s="83">
        <v>43826</v>
      </c>
      <c r="D50" s="44">
        <v>79</v>
      </c>
      <c r="E50" s="40">
        <v>-87</v>
      </c>
      <c r="F50" s="30">
        <f t="shared" ref="F50:F56" si="5">D50+E50</f>
        <v>-8</v>
      </c>
      <c r="G50" s="34">
        <f t="shared" si="4"/>
        <v>674406</v>
      </c>
    </row>
    <row r="51" spans="1:8" ht="15" customHeight="1" x14ac:dyDescent="0.3">
      <c r="A51" s="23"/>
      <c r="B51" s="31">
        <v>45</v>
      </c>
      <c r="C51" s="83">
        <v>43833</v>
      </c>
      <c r="D51" s="44">
        <v>84</v>
      </c>
      <c r="E51" s="40">
        <v>0</v>
      </c>
      <c r="F51" s="30">
        <f t="shared" si="5"/>
        <v>84</v>
      </c>
      <c r="G51" s="34">
        <f t="shared" si="4"/>
        <v>674490</v>
      </c>
    </row>
    <row r="52" spans="1:8" ht="15" customHeight="1" x14ac:dyDescent="0.3">
      <c r="A52" s="23"/>
      <c r="B52" s="33">
        <v>46</v>
      </c>
      <c r="C52" s="83">
        <v>43840</v>
      </c>
      <c r="D52" s="44">
        <v>127</v>
      </c>
      <c r="E52" s="40">
        <v>0</v>
      </c>
      <c r="F52" s="30">
        <f t="shared" si="5"/>
        <v>127</v>
      </c>
      <c r="G52" s="34">
        <f t="shared" si="4"/>
        <v>674617</v>
      </c>
    </row>
    <row r="53" spans="1:8" ht="15" customHeight="1" x14ac:dyDescent="0.3">
      <c r="A53" s="23"/>
      <c r="B53" s="29">
        <v>47</v>
      </c>
      <c r="C53" s="83">
        <v>43847</v>
      </c>
      <c r="D53" s="44">
        <v>117</v>
      </c>
      <c r="E53" s="40">
        <v>0</v>
      </c>
      <c r="F53" s="30">
        <f t="shared" si="5"/>
        <v>117</v>
      </c>
      <c r="G53" s="34">
        <f t="shared" ref="G53:G58" si="6">G52+F53</f>
        <v>674734</v>
      </c>
    </row>
    <row r="54" spans="1:8" ht="15" customHeight="1" x14ac:dyDescent="0.3">
      <c r="A54" s="23"/>
      <c r="B54" s="31">
        <v>48</v>
      </c>
      <c r="C54" s="83">
        <v>43854</v>
      </c>
      <c r="D54" s="44">
        <v>31</v>
      </c>
      <c r="E54" s="40">
        <v>0</v>
      </c>
      <c r="F54" s="30">
        <f t="shared" si="5"/>
        <v>31</v>
      </c>
      <c r="G54" s="34">
        <f t="shared" si="6"/>
        <v>674765</v>
      </c>
    </row>
    <row r="55" spans="1:8" s="1" customFormat="1" ht="15" customHeight="1" x14ac:dyDescent="0.3">
      <c r="A55" s="26"/>
      <c r="B55" s="31">
        <v>49</v>
      </c>
      <c r="C55" s="83">
        <v>43861</v>
      </c>
      <c r="D55" s="44">
        <v>231</v>
      </c>
      <c r="E55" s="40">
        <v>2066</v>
      </c>
      <c r="F55" s="30">
        <f t="shared" si="5"/>
        <v>2297</v>
      </c>
      <c r="G55" s="34">
        <f t="shared" si="6"/>
        <v>677062</v>
      </c>
      <c r="H55" s="2"/>
    </row>
    <row r="56" spans="1:8" ht="15" customHeight="1" x14ac:dyDescent="0.3">
      <c r="A56" s="23"/>
      <c r="B56" s="33">
        <v>50</v>
      </c>
      <c r="C56" s="83">
        <v>43868</v>
      </c>
      <c r="D56" s="44">
        <v>192</v>
      </c>
      <c r="E56" s="40">
        <v>0</v>
      </c>
      <c r="F56" s="30">
        <f t="shared" si="5"/>
        <v>192</v>
      </c>
      <c r="G56" s="34">
        <f t="shared" si="6"/>
        <v>677254</v>
      </c>
    </row>
    <row r="57" spans="1:8" ht="15" customHeight="1" x14ac:dyDescent="0.3">
      <c r="A57" s="23"/>
      <c r="B57" s="29">
        <v>51</v>
      </c>
      <c r="C57" s="83">
        <v>43875</v>
      </c>
      <c r="D57" s="44">
        <v>30</v>
      </c>
      <c r="E57" s="40">
        <v>0</v>
      </c>
      <c r="F57" s="30">
        <f>D57+E57</f>
        <v>30</v>
      </c>
      <c r="G57" s="34">
        <f t="shared" si="6"/>
        <v>677284</v>
      </c>
    </row>
    <row r="58" spans="1:8" ht="15" customHeight="1" x14ac:dyDescent="0.3">
      <c r="A58" s="23"/>
      <c r="B58" s="31">
        <v>52</v>
      </c>
      <c r="C58" s="83">
        <v>43882</v>
      </c>
      <c r="D58" s="44">
        <v>178</v>
      </c>
      <c r="E58" s="40">
        <v>0</v>
      </c>
      <c r="F58" s="30">
        <f>D58+E58</f>
        <v>178</v>
      </c>
      <c r="G58" s="34">
        <f t="shared" si="6"/>
        <v>677462</v>
      </c>
    </row>
    <row r="59" spans="1:8" ht="14.4" x14ac:dyDescent="0.3">
      <c r="A59" s="23"/>
      <c r="B59" s="31">
        <v>53</v>
      </c>
      <c r="C59" s="83">
        <v>43889</v>
      </c>
      <c r="D59" s="44">
        <v>33</v>
      </c>
      <c r="E59" s="40">
        <v>0</v>
      </c>
      <c r="F59" s="30">
        <f>D59+E59</f>
        <v>33</v>
      </c>
      <c r="G59" s="34">
        <f>G58+F59</f>
        <v>677495</v>
      </c>
    </row>
    <row r="60" spans="1:8" ht="13.8" x14ac:dyDescent="0.25">
      <c r="A60" s="23"/>
      <c r="B60" s="23"/>
      <c r="C60" s="80"/>
      <c r="D60" s="46"/>
      <c r="E60" s="35"/>
      <c r="F60" s="36"/>
      <c r="G60" s="37"/>
    </row>
    <row r="61" spans="1:8" ht="13.8" x14ac:dyDescent="0.25">
      <c r="A61" s="23"/>
      <c r="B61" s="23"/>
      <c r="C61" s="80"/>
      <c r="D61" s="46"/>
      <c r="E61" s="35"/>
      <c r="F61" s="36"/>
      <c r="G61" s="37"/>
    </row>
    <row r="62" spans="1:8" ht="13.8" x14ac:dyDescent="0.25">
      <c r="A62" s="23"/>
      <c r="B62" s="23"/>
      <c r="C62" s="80"/>
      <c r="D62" s="46"/>
      <c r="E62" s="35"/>
      <c r="F62" s="36"/>
      <c r="G62" s="37"/>
    </row>
    <row r="63" spans="1:8" ht="13.8" x14ac:dyDescent="0.25">
      <c r="A63" s="23"/>
      <c r="B63" s="23"/>
      <c r="C63" s="80"/>
      <c r="D63" s="46"/>
      <c r="E63" s="35"/>
      <c r="F63" s="36"/>
      <c r="G63" s="37"/>
    </row>
    <row r="64" spans="1:8" ht="13.8" x14ac:dyDescent="0.25">
      <c r="A64" s="23"/>
      <c r="B64" s="23"/>
      <c r="C64" s="80"/>
      <c r="D64" s="46"/>
      <c r="E64" s="35"/>
      <c r="F64" s="36"/>
      <c r="G64" s="37"/>
    </row>
    <row r="65" spans="4:7" x14ac:dyDescent="0.2">
      <c r="D65" s="47"/>
      <c r="E65" s="5"/>
      <c r="F65" s="8"/>
      <c r="G65" s="6"/>
    </row>
    <row r="66" spans="4:7" x14ac:dyDescent="0.2">
      <c r="D66" s="47"/>
      <c r="E66" s="5"/>
      <c r="F66" s="8"/>
      <c r="G66" s="6"/>
    </row>
    <row r="67" spans="4:7" x14ac:dyDescent="0.2">
      <c r="D67" s="47"/>
      <c r="E67" s="5"/>
      <c r="F67" s="8"/>
      <c r="G67" s="6"/>
    </row>
    <row r="68" spans="4:7" x14ac:dyDescent="0.2">
      <c r="D68" s="47"/>
      <c r="E68" s="5"/>
      <c r="F68" s="8"/>
      <c r="G68" s="6"/>
    </row>
    <row r="69" spans="4:7" x14ac:dyDescent="0.2">
      <c r="D69" s="47"/>
      <c r="E69" s="5"/>
      <c r="F69" s="8"/>
      <c r="G69" s="6"/>
    </row>
    <row r="70" spans="4:7" x14ac:dyDescent="0.2">
      <c r="D70" s="47"/>
      <c r="E70" s="5"/>
      <c r="F70" s="8"/>
      <c r="G70" s="6"/>
    </row>
    <row r="71" spans="4:7" x14ac:dyDescent="0.2">
      <c r="D71" s="47"/>
      <c r="E71" s="5"/>
      <c r="F71" s="8"/>
      <c r="G71" s="6"/>
    </row>
    <row r="72" spans="4:7" x14ac:dyDescent="0.2">
      <c r="D72" s="47"/>
      <c r="E72" s="5"/>
      <c r="F72" s="8"/>
      <c r="G72" s="6"/>
    </row>
    <row r="73" spans="4:7" x14ac:dyDescent="0.2">
      <c r="D73" s="47"/>
      <c r="E73" s="5"/>
      <c r="F73" s="8"/>
      <c r="G73" s="6"/>
    </row>
    <row r="74" spans="4:7" x14ac:dyDescent="0.2">
      <c r="D74" s="47"/>
      <c r="E74" s="5"/>
      <c r="F74" s="8"/>
      <c r="G74" s="6"/>
    </row>
    <row r="75" spans="4:7" x14ac:dyDescent="0.2">
      <c r="D75" s="47"/>
      <c r="E75" s="5"/>
      <c r="F75" s="8"/>
      <c r="G75" s="6"/>
    </row>
    <row r="76" spans="4:7" x14ac:dyDescent="0.2">
      <c r="D76" s="47"/>
      <c r="E76" s="5"/>
      <c r="F76" s="8"/>
      <c r="G76" s="6"/>
    </row>
    <row r="77" spans="4:7" x14ac:dyDescent="0.2">
      <c r="D77" s="47"/>
      <c r="E77" s="5"/>
      <c r="F77" s="8"/>
      <c r="G77" s="6"/>
    </row>
    <row r="78" spans="4:7" x14ac:dyDescent="0.2">
      <c r="D78" s="47"/>
      <c r="E78" s="5"/>
      <c r="F78" s="8"/>
      <c r="G78" s="6"/>
    </row>
    <row r="79" spans="4:7" x14ac:dyDescent="0.2">
      <c r="D79" s="47"/>
      <c r="E79" s="5"/>
      <c r="F79" s="8"/>
      <c r="G79" s="6"/>
    </row>
    <row r="80" spans="4:7" x14ac:dyDescent="0.2">
      <c r="D80" s="47"/>
      <c r="E80" s="5"/>
      <c r="F80" s="8"/>
      <c r="G80" s="6"/>
    </row>
    <row r="81" spans="4:7" x14ac:dyDescent="0.2">
      <c r="D81" s="47"/>
      <c r="E81" s="5"/>
      <c r="F81" s="8"/>
      <c r="G81" s="6"/>
    </row>
    <row r="82" spans="4:7" x14ac:dyDescent="0.2">
      <c r="D82" s="47"/>
      <c r="E82" s="5"/>
      <c r="F82" s="8"/>
      <c r="G82" s="6"/>
    </row>
    <row r="83" spans="4:7" x14ac:dyDescent="0.2">
      <c r="D83" s="47"/>
      <c r="E83" s="5"/>
      <c r="F83" s="8"/>
      <c r="G83" s="6"/>
    </row>
    <row r="84" spans="4:7" x14ac:dyDescent="0.2">
      <c r="D84" s="47"/>
      <c r="E84" s="5"/>
      <c r="F84" s="8"/>
      <c r="G84" s="6"/>
    </row>
    <row r="85" spans="4:7" x14ac:dyDescent="0.2">
      <c r="D85" s="47"/>
      <c r="E85" s="5"/>
      <c r="F85" s="8"/>
      <c r="G85" s="6"/>
    </row>
    <row r="86" spans="4:7" x14ac:dyDescent="0.2">
      <c r="D86" s="47"/>
      <c r="E86" s="5"/>
      <c r="F86" s="8"/>
      <c r="G86" s="6"/>
    </row>
    <row r="87" spans="4:7" x14ac:dyDescent="0.2">
      <c r="D87" s="47"/>
      <c r="E87" s="5"/>
      <c r="F87" s="8"/>
      <c r="G87" s="6"/>
    </row>
    <row r="88" spans="4:7" x14ac:dyDescent="0.2">
      <c r="D88" s="47"/>
      <c r="E88" s="5"/>
      <c r="F88" s="8"/>
      <c r="G88" s="6"/>
    </row>
    <row r="89" spans="4:7" x14ac:dyDescent="0.2">
      <c r="D89" s="47"/>
      <c r="E89" s="5"/>
      <c r="F89" s="8"/>
      <c r="G89" s="6"/>
    </row>
    <row r="90" spans="4:7" x14ac:dyDescent="0.2">
      <c r="D90" s="47"/>
      <c r="E90" s="5"/>
      <c r="F90" s="8"/>
      <c r="G90" s="6"/>
    </row>
  </sheetData>
  <mergeCells count="3">
    <mergeCell ref="D3:G3"/>
    <mergeCell ref="B2:G2"/>
    <mergeCell ref="B6:G6"/>
  </mergeCells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D0284-9DFC-441F-B906-3165D4CA091A}">
  <sheetPr>
    <pageSetUpPr fitToPage="1"/>
  </sheetPr>
  <dimension ref="A1:I90"/>
  <sheetViews>
    <sheetView zoomScale="80" zoomScaleNormal="8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K13" sqref="K13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84" bestFit="1" customWidth="1"/>
    <col min="4" max="4" width="13.33203125" style="45" customWidth="1"/>
    <col min="5" max="5" width="12" style="2" customWidth="1"/>
    <col min="6" max="6" width="13.33203125" style="9" customWidth="1"/>
    <col min="7" max="7" width="12.33203125" style="7" customWidth="1"/>
    <col min="8" max="8" width="30" style="2" customWidth="1"/>
    <col min="9" max="9" width="30.44140625" style="2" customWidth="1"/>
    <col min="10" max="10" width="12.33203125" style="2" bestFit="1" customWidth="1"/>
    <col min="11" max="11" width="12.109375" style="2" bestFit="1" customWidth="1"/>
    <col min="12" max="12" width="13.109375" style="2" bestFit="1" customWidth="1"/>
    <col min="13" max="13" width="36" style="2" customWidth="1"/>
    <col min="14" max="16384" width="8.88671875" style="2"/>
  </cols>
  <sheetData>
    <row r="1" spans="1:7" ht="13.8" x14ac:dyDescent="0.25">
      <c r="A1" s="23"/>
      <c r="B1" s="23"/>
      <c r="C1" s="80"/>
      <c r="D1" s="42"/>
      <c r="E1" s="23"/>
      <c r="F1" s="24"/>
      <c r="G1" s="25"/>
    </row>
    <row r="2" spans="1:7" ht="24" customHeight="1" thickBot="1" x14ac:dyDescent="0.3">
      <c r="A2" s="23"/>
      <c r="B2" s="132" t="s">
        <v>44</v>
      </c>
      <c r="C2" s="132"/>
      <c r="D2" s="132"/>
      <c r="E2" s="132"/>
      <c r="F2" s="132"/>
      <c r="G2" s="132"/>
    </row>
    <row r="3" spans="1:7" s="3" customFormat="1" ht="18.600000000000001" thickTop="1" thickBot="1" x14ac:dyDescent="0.35">
      <c r="A3" s="26"/>
      <c r="B3" s="27"/>
      <c r="C3" s="81"/>
      <c r="D3" s="131" t="s">
        <v>45</v>
      </c>
      <c r="E3" s="131"/>
      <c r="F3" s="131"/>
      <c r="G3" s="131"/>
    </row>
    <row r="4" spans="1:7" s="1" customFormat="1" ht="29.4" thickBot="1" x14ac:dyDescent="0.3">
      <c r="A4" s="26"/>
      <c r="B4" s="28" t="s">
        <v>13</v>
      </c>
      <c r="C4" s="82" t="s">
        <v>0</v>
      </c>
      <c r="D4" s="43" t="s">
        <v>2</v>
      </c>
      <c r="E4" s="28" t="s">
        <v>1</v>
      </c>
      <c r="F4" s="28" t="s">
        <v>8</v>
      </c>
      <c r="G4" s="28" t="s">
        <v>3</v>
      </c>
    </row>
    <row r="5" spans="1:7" s="1" customFormat="1" ht="29.4" thickBot="1" x14ac:dyDescent="0.3">
      <c r="A5" s="26"/>
      <c r="B5" s="28" t="s">
        <v>12</v>
      </c>
      <c r="C5" s="82" t="s">
        <v>4</v>
      </c>
      <c r="D5" s="43" t="s">
        <v>5</v>
      </c>
      <c r="E5" s="28" t="s">
        <v>6</v>
      </c>
      <c r="F5" s="28" t="s">
        <v>9</v>
      </c>
      <c r="G5" s="28" t="s">
        <v>7</v>
      </c>
    </row>
    <row r="6" spans="1:7" ht="20.25" customHeight="1" thickBot="1" x14ac:dyDescent="0.35">
      <c r="A6" s="23"/>
      <c r="B6" s="133" t="s">
        <v>48</v>
      </c>
      <c r="C6" s="134"/>
      <c r="D6" s="134"/>
      <c r="E6" s="134"/>
      <c r="F6" s="134"/>
      <c r="G6" s="134"/>
    </row>
    <row r="7" spans="1:7" ht="14.4" x14ac:dyDescent="0.3">
      <c r="A7" s="23"/>
      <c r="B7" s="31">
        <v>1</v>
      </c>
      <c r="C7" s="83">
        <v>43896</v>
      </c>
      <c r="D7" s="75">
        <v>134</v>
      </c>
      <c r="E7" s="75">
        <v>-100</v>
      </c>
      <c r="F7" s="30">
        <f t="shared" ref="F7:F14" si="0">D7+E7</f>
        <v>34</v>
      </c>
      <c r="G7" s="32">
        <f>F7</f>
        <v>34</v>
      </c>
    </row>
    <row r="8" spans="1:7" ht="14.4" x14ac:dyDescent="0.3">
      <c r="A8" s="23"/>
      <c r="B8" s="33">
        <v>2</v>
      </c>
      <c r="C8" s="83">
        <v>43903</v>
      </c>
      <c r="D8" s="75">
        <v>558</v>
      </c>
      <c r="E8" s="75">
        <v>0</v>
      </c>
      <c r="F8" s="30">
        <f t="shared" si="0"/>
        <v>558</v>
      </c>
      <c r="G8" s="105">
        <f t="shared" ref="G8:G13" si="1">G7+F8</f>
        <v>592</v>
      </c>
    </row>
    <row r="9" spans="1:7" ht="14.4" x14ac:dyDescent="0.3">
      <c r="A9" s="23"/>
      <c r="B9" s="29">
        <v>3</v>
      </c>
      <c r="C9" s="83">
        <v>43910</v>
      </c>
      <c r="D9" s="75">
        <v>434</v>
      </c>
      <c r="E9" s="75">
        <v>0</v>
      </c>
      <c r="F9" s="30">
        <f t="shared" si="0"/>
        <v>434</v>
      </c>
      <c r="G9" s="105">
        <f t="shared" si="1"/>
        <v>1026</v>
      </c>
    </row>
    <row r="10" spans="1:7" ht="14.4" x14ac:dyDescent="0.3">
      <c r="A10" s="23"/>
      <c r="B10" s="31">
        <v>4</v>
      </c>
      <c r="C10" s="83">
        <v>43917</v>
      </c>
      <c r="D10" s="75">
        <v>3031</v>
      </c>
      <c r="E10" s="75">
        <v>4079</v>
      </c>
      <c r="F10" s="30">
        <f t="shared" si="0"/>
        <v>7110</v>
      </c>
      <c r="G10" s="105">
        <f t="shared" si="1"/>
        <v>8136</v>
      </c>
    </row>
    <row r="11" spans="1:7" ht="14.4" x14ac:dyDescent="0.3">
      <c r="A11" s="23"/>
      <c r="B11" s="31">
        <v>5</v>
      </c>
      <c r="C11" s="83">
        <v>43924</v>
      </c>
      <c r="D11" s="75">
        <v>4200</v>
      </c>
      <c r="E11" s="75">
        <v>-2604</v>
      </c>
      <c r="F11" s="30">
        <f t="shared" si="0"/>
        <v>1596</v>
      </c>
      <c r="G11" s="105">
        <f t="shared" si="1"/>
        <v>9732</v>
      </c>
    </row>
    <row r="12" spans="1:7" ht="14.4" x14ac:dyDescent="0.3">
      <c r="A12" s="23"/>
      <c r="B12" s="33">
        <v>6</v>
      </c>
      <c r="C12" s="83">
        <v>43931</v>
      </c>
      <c r="D12" s="75">
        <v>8058</v>
      </c>
      <c r="E12" s="75">
        <v>0</v>
      </c>
      <c r="F12" s="30">
        <f t="shared" si="0"/>
        <v>8058</v>
      </c>
      <c r="G12" s="105">
        <f t="shared" si="1"/>
        <v>17790</v>
      </c>
    </row>
    <row r="13" spans="1:7" ht="14.4" x14ac:dyDescent="0.3">
      <c r="A13" s="23"/>
      <c r="B13" s="29">
        <v>7</v>
      </c>
      <c r="C13" s="83">
        <v>43938</v>
      </c>
      <c r="D13" s="75">
        <v>7353</v>
      </c>
      <c r="E13" s="75">
        <v>0</v>
      </c>
      <c r="F13" s="30">
        <f t="shared" si="0"/>
        <v>7353</v>
      </c>
      <c r="G13" s="105">
        <f t="shared" si="1"/>
        <v>25143</v>
      </c>
    </row>
    <row r="14" spans="1:7" ht="14.4" x14ac:dyDescent="0.3">
      <c r="A14" s="23"/>
      <c r="B14" s="31">
        <v>8</v>
      </c>
      <c r="C14" s="83">
        <v>43945</v>
      </c>
      <c r="D14" s="75">
        <v>27491</v>
      </c>
      <c r="E14" s="75">
        <v>21155</v>
      </c>
      <c r="F14" s="30">
        <f t="shared" si="0"/>
        <v>48646</v>
      </c>
      <c r="G14" s="105">
        <f t="shared" ref="G14:G19" si="2">G13+F14</f>
        <v>73789</v>
      </c>
    </row>
    <row r="15" spans="1:7" ht="13.5" customHeight="1" x14ac:dyDescent="0.3">
      <c r="A15" s="23"/>
      <c r="B15" s="31">
        <v>9</v>
      </c>
      <c r="C15" s="83">
        <v>43952</v>
      </c>
      <c r="D15" s="75">
        <v>3180</v>
      </c>
      <c r="E15" s="75">
        <v>-2160</v>
      </c>
      <c r="F15" s="30">
        <f t="shared" ref="F15:F20" si="3">D15+E15</f>
        <v>1020</v>
      </c>
      <c r="G15" s="105">
        <f t="shared" si="2"/>
        <v>74809</v>
      </c>
    </row>
    <row r="16" spans="1:7" ht="14.4" x14ac:dyDescent="0.3">
      <c r="A16" s="23"/>
      <c r="B16" s="33">
        <v>10</v>
      </c>
      <c r="C16" s="83">
        <v>43959</v>
      </c>
      <c r="D16" s="75">
        <v>65843</v>
      </c>
      <c r="E16" s="75">
        <v>0</v>
      </c>
      <c r="F16" s="30">
        <f t="shared" si="3"/>
        <v>65843</v>
      </c>
      <c r="G16" s="105">
        <f t="shared" si="2"/>
        <v>140652</v>
      </c>
    </row>
    <row r="17" spans="1:9" ht="14.4" x14ac:dyDescent="0.3">
      <c r="A17" s="23"/>
      <c r="B17" s="29">
        <v>11</v>
      </c>
      <c r="C17" s="83">
        <v>43966</v>
      </c>
      <c r="D17" s="75">
        <v>70700</v>
      </c>
      <c r="E17" s="75">
        <v>0</v>
      </c>
      <c r="F17" s="30">
        <f t="shared" si="3"/>
        <v>70700</v>
      </c>
      <c r="G17" s="105">
        <f t="shared" si="2"/>
        <v>211352</v>
      </c>
    </row>
    <row r="18" spans="1:9" ht="14.4" x14ac:dyDescent="0.3">
      <c r="A18" s="23"/>
      <c r="B18" s="31">
        <v>12</v>
      </c>
      <c r="C18" s="83">
        <v>43973</v>
      </c>
      <c r="D18" s="75">
        <v>65686</v>
      </c>
      <c r="E18" s="75">
        <v>0</v>
      </c>
      <c r="F18" s="30">
        <f t="shared" si="3"/>
        <v>65686</v>
      </c>
      <c r="G18" s="105">
        <f t="shared" si="2"/>
        <v>277038</v>
      </c>
    </row>
    <row r="19" spans="1:9" ht="14.4" x14ac:dyDescent="0.3">
      <c r="A19" s="23"/>
      <c r="B19" s="31">
        <v>13</v>
      </c>
      <c r="C19" s="83">
        <v>43980</v>
      </c>
      <c r="D19" s="75">
        <v>60066</v>
      </c>
      <c r="E19" s="75">
        <v>44482</v>
      </c>
      <c r="F19" s="30">
        <f t="shared" si="3"/>
        <v>104548</v>
      </c>
      <c r="G19" s="105">
        <f t="shared" si="2"/>
        <v>381586</v>
      </c>
    </row>
    <row r="20" spans="1:9" ht="14.4" x14ac:dyDescent="0.3">
      <c r="A20" s="23"/>
      <c r="B20" s="33">
        <v>14</v>
      </c>
      <c r="C20" s="83">
        <v>43987</v>
      </c>
      <c r="D20" s="75">
        <v>71181</v>
      </c>
      <c r="E20" s="75">
        <v>-4622</v>
      </c>
      <c r="F20" s="30">
        <f t="shared" si="3"/>
        <v>66559</v>
      </c>
      <c r="G20" s="105">
        <f t="shared" ref="G20:G25" si="4">G19+F20</f>
        <v>448145</v>
      </c>
    </row>
    <row r="21" spans="1:9" ht="14.4" x14ac:dyDescent="0.3">
      <c r="A21" s="23"/>
      <c r="B21" s="29">
        <v>15</v>
      </c>
      <c r="C21" s="83">
        <v>43994</v>
      </c>
      <c r="D21" s="75">
        <v>67959</v>
      </c>
      <c r="E21" s="75">
        <v>6808</v>
      </c>
      <c r="F21" s="30">
        <f t="shared" ref="F21:F28" si="5">D21+E21</f>
        <v>74767</v>
      </c>
      <c r="G21" s="105">
        <f t="shared" si="4"/>
        <v>522912</v>
      </c>
    </row>
    <row r="22" spans="1:9" ht="14.4" x14ac:dyDescent="0.3">
      <c r="A22" s="23"/>
      <c r="B22" s="31">
        <v>16</v>
      </c>
      <c r="C22" s="83">
        <v>44001</v>
      </c>
      <c r="D22" s="75">
        <v>41096</v>
      </c>
      <c r="E22" s="75">
        <v>0</v>
      </c>
      <c r="F22" s="30">
        <f t="shared" si="5"/>
        <v>41096</v>
      </c>
      <c r="G22" s="105">
        <f t="shared" si="4"/>
        <v>564008</v>
      </c>
    </row>
    <row r="23" spans="1:9" ht="14.4" x14ac:dyDescent="0.3">
      <c r="A23" s="23"/>
      <c r="B23" s="31">
        <v>17</v>
      </c>
      <c r="C23" s="83">
        <v>44008</v>
      </c>
      <c r="D23" s="77">
        <v>48485</v>
      </c>
      <c r="E23" s="75">
        <v>66023</v>
      </c>
      <c r="F23" s="30">
        <f t="shared" si="5"/>
        <v>114508</v>
      </c>
      <c r="G23" s="105">
        <f t="shared" si="4"/>
        <v>678516</v>
      </c>
    </row>
    <row r="24" spans="1:9" ht="15" customHeight="1" x14ac:dyDescent="0.3">
      <c r="A24" s="23"/>
      <c r="B24" s="33">
        <v>18</v>
      </c>
      <c r="C24" s="83">
        <v>44015</v>
      </c>
      <c r="D24" s="44">
        <v>25810</v>
      </c>
      <c r="E24" s="75">
        <v>-8703</v>
      </c>
      <c r="F24" s="30">
        <f t="shared" si="5"/>
        <v>17107</v>
      </c>
      <c r="G24" s="105">
        <f t="shared" si="4"/>
        <v>695623</v>
      </c>
    </row>
    <row r="25" spans="1:9" ht="15" customHeight="1" x14ac:dyDescent="0.3">
      <c r="A25" s="23"/>
      <c r="B25" s="29">
        <v>19</v>
      </c>
      <c r="C25" s="83">
        <v>44022</v>
      </c>
      <c r="D25" s="44">
        <v>22591</v>
      </c>
      <c r="E25" s="75">
        <v>926</v>
      </c>
      <c r="F25" s="30">
        <f t="shared" si="5"/>
        <v>23517</v>
      </c>
      <c r="G25" s="105">
        <f t="shared" si="4"/>
        <v>719140</v>
      </c>
    </row>
    <row r="26" spans="1:9" ht="15" customHeight="1" x14ac:dyDescent="0.3">
      <c r="A26" s="23"/>
      <c r="B26" s="31">
        <v>20</v>
      </c>
      <c r="C26" s="83">
        <v>44029</v>
      </c>
      <c r="D26" s="44">
        <v>11134</v>
      </c>
      <c r="E26" s="75">
        <v>231</v>
      </c>
      <c r="F26" s="30">
        <f t="shared" si="5"/>
        <v>11365</v>
      </c>
      <c r="G26" s="105">
        <f t="shared" ref="G26:G31" si="6">G25+F26</f>
        <v>730505</v>
      </c>
    </row>
    <row r="27" spans="1:9" ht="15" customHeight="1" x14ac:dyDescent="0.3">
      <c r="A27" s="23"/>
      <c r="B27" s="31">
        <v>21</v>
      </c>
      <c r="C27" s="83">
        <v>44036</v>
      </c>
      <c r="D27" s="44">
        <v>4720</v>
      </c>
      <c r="E27" s="75">
        <v>0</v>
      </c>
      <c r="F27" s="30">
        <f t="shared" si="5"/>
        <v>4720</v>
      </c>
      <c r="G27" s="105">
        <f t="shared" si="6"/>
        <v>735225</v>
      </c>
    </row>
    <row r="28" spans="1:9" ht="15" customHeight="1" x14ac:dyDescent="0.3">
      <c r="A28" s="23"/>
      <c r="B28" s="33">
        <v>22</v>
      </c>
      <c r="C28" s="83">
        <v>44043</v>
      </c>
      <c r="D28" s="44">
        <v>6801</v>
      </c>
      <c r="E28" s="75">
        <v>30761</v>
      </c>
      <c r="F28" s="30">
        <f t="shared" si="5"/>
        <v>37562</v>
      </c>
      <c r="G28" s="105">
        <f t="shared" si="6"/>
        <v>772787</v>
      </c>
      <c r="I28" s="45"/>
    </row>
    <row r="29" spans="1:9" ht="15" customHeight="1" x14ac:dyDescent="0.3">
      <c r="A29" s="23"/>
      <c r="B29" s="29">
        <v>23</v>
      </c>
      <c r="C29" s="83">
        <v>44050</v>
      </c>
      <c r="D29" s="44">
        <v>714</v>
      </c>
      <c r="E29" s="75">
        <v>0</v>
      </c>
      <c r="F29" s="30">
        <f t="shared" ref="F29:F34" si="7">D29+E29</f>
        <v>714</v>
      </c>
      <c r="G29" s="105">
        <f t="shared" si="6"/>
        <v>773501</v>
      </c>
    </row>
    <row r="30" spans="1:9" ht="15" customHeight="1" x14ac:dyDescent="0.3">
      <c r="A30" s="23"/>
      <c r="B30" s="31">
        <v>24</v>
      </c>
      <c r="C30" s="83">
        <v>44057</v>
      </c>
      <c r="D30" s="44">
        <v>508</v>
      </c>
      <c r="E30" s="75">
        <v>0</v>
      </c>
      <c r="F30" s="30">
        <f t="shared" si="7"/>
        <v>508</v>
      </c>
      <c r="G30" s="105">
        <f t="shared" si="6"/>
        <v>774009</v>
      </c>
    </row>
    <row r="31" spans="1:9" ht="15" customHeight="1" x14ac:dyDescent="0.3">
      <c r="A31" s="23"/>
      <c r="B31" s="31">
        <v>25</v>
      </c>
      <c r="C31" s="83">
        <v>44064</v>
      </c>
      <c r="D31" s="44">
        <v>484</v>
      </c>
      <c r="E31" s="75">
        <v>0</v>
      </c>
      <c r="F31" s="30">
        <f t="shared" si="7"/>
        <v>484</v>
      </c>
      <c r="G31" s="105">
        <f t="shared" si="6"/>
        <v>774493</v>
      </c>
    </row>
    <row r="32" spans="1:9" ht="15" customHeight="1" x14ac:dyDescent="0.3">
      <c r="A32" s="23"/>
      <c r="B32" s="33">
        <v>26</v>
      </c>
      <c r="C32" s="83">
        <v>44071</v>
      </c>
      <c r="D32" s="44">
        <v>1391</v>
      </c>
      <c r="E32" s="75">
        <v>1113</v>
      </c>
      <c r="F32" s="30">
        <f t="shared" si="7"/>
        <v>2504</v>
      </c>
      <c r="G32" s="105">
        <f t="shared" ref="G32:G38" si="8">G31+F32</f>
        <v>776997</v>
      </c>
    </row>
    <row r="33" spans="1:7" ht="15" customHeight="1" x14ac:dyDescent="0.3">
      <c r="A33" s="23"/>
      <c r="B33" s="29">
        <v>27</v>
      </c>
      <c r="C33" s="83">
        <v>44078</v>
      </c>
      <c r="D33" s="44">
        <v>85</v>
      </c>
      <c r="E33" s="75">
        <v>-33</v>
      </c>
      <c r="F33" s="30">
        <f t="shared" si="7"/>
        <v>52</v>
      </c>
      <c r="G33" s="105">
        <f t="shared" si="8"/>
        <v>777049</v>
      </c>
    </row>
    <row r="34" spans="1:7" ht="15" customHeight="1" x14ac:dyDescent="0.3">
      <c r="A34" s="23"/>
      <c r="B34" s="31">
        <v>28</v>
      </c>
      <c r="C34" s="83">
        <v>44085</v>
      </c>
      <c r="D34" s="44">
        <v>415</v>
      </c>
      <c r="E34" s="75">
        <v>0</v>
      </c>
      <c r="F34" s="30">
        <f t="shared" si="7"/>
        <v>415</v>
      </c>
      <c r="G34" s="105">
        <f t="shared" si="8"/>
        <v>777464</v>
      </c>
    </row>
    <row r="35" spans="1:7" ht="16.5" customHeight="1" x14ac:dyDescent="0.3">
      <c r="A35" s="23"/>
      <c r="B35" s="31">
        <v>29</v>
      </c>
      <c r="C35" s="83">
        <v>44092</v>
      </c>
      <c r="D35" s="44">
        <v>473</v>
      </c>
      <c r="E35" s="75">
        <v>0</v>
      </c>
      <c r="F35" s="30">
        <f t="shared" ref="F35:F41" si="9">D35+E35</f>
        <v>473</v>
      </c>
      <c r="G35" s="105">
        <f t="shared" si="8"/>
        <v>777937</v>
      </c>
    </row>
    <row r="36" spans="1:7" ht="17.25" customHeight="1" x14ac:dyDescent="0.3">
      <c r="A36" s="23"/>
      <c r="B36" s="33">
        <v>30</v>
      </c>
      <c r="C36" s="83">
        <v>44099</v>
      </c>
      <c r="D36" s="44">
        <v>249</v>
      </c>
      <c r="E36" s="75">
        <v>1763</v>
      </c>
      <c r="F36" s="30">
        <f t="shared" si="9"/>
        <v>2012</v>
      </c>
      <c r="G36" s="105">
        <f t="shared" si="8"/>
        <v>779949</v>
      </c>
    </row>
    <row r="37" spans="1:7" ht="15" customHeight="1" x14ac:dyDescent="0.3">
      <c r="A37" s="23"/>
      <c r="B37" s="29">
        <v>31</v>
      </c>
      <c r="C37" s="83">
        <v>44106</v>
      </c>
      <c r="D37" s="44">
        <v>147</v>
      </c>
      <c r="E37" s="75">
        <v>-135</v>
      </c>
      <c r="F37" s="30">
        <f t="shared" si="9"/>
        <v>12</v>
      </c>
      <c r="G37" s="105">
        <f t="shared" si="8"/>
        <v>779961</v>
      </c>
    </row>
    <row r="38" spans="1:7" ht="15" customHeight="1" x14ac:dyDescent="0.3">
      <c r="A38" s="23"/>
      <c r="B38" s="31">
        <v>32</v>
      </c>
      <c r="C38" s="83">
        <v>44113</v>
      </c>
      <c r="D38" s="40">
        <v>92</v>
      </c>
      <c r="E38" s="75">
        <v>0</v>
      </c>
      <c r="F38" s="30">
        <f t="shared" si="9"/>
        <v>92</v>
      </c>
      <c r="G38" s="105">
        <f t="shared" si="8"/>
        <v>780053</v>
      </c>
    </row>
    <row r="39" spans="1:7" ht="15" customHeight="1" x14ac:dyDescent="0.3">
      <c r="A39" s="23"/>
      <c r="B39" s="31">
        <v>33</v>
      </c>
      <c r="C39" s="83">
        <v>44120</v>
      </c>
      <c r="D39" s="40">
        <v>21</v>
      </c>
      <c r="E39" s="75">
        <v>1</v>
      </c>
      <c r="F39" s="30">
        <f t="shared" si="9"/>
        <v>22</v>
      </c>
      <c r="G39" s="105">
        <f t="shared" ref="G39:G44" si="10">G38+F39</f>
        <v>780075</v>
      </c>
    </row>
    <row r="40" spans="1:7" ht="15" customHeight="1" x14ac:dyDescent="0.3">
      <c r="A40" s="23"/>
      <c r="B40" s="33">
        <v>34</v>
      </c>
      <c r="C40" s="83">
        <v>44127</v>
      </c>
      <c r="D40" s="40">
        <v>52</v>
      </c>
      <c r="E40" s="75">
        <v>0</v>
      </c>
      <c r="F40" s="30">
        <f t="shared" si="9"/>
        <v>52</v>
      </c>
      <c r="G40" s="105">
        <f t="shared" si="10"/>
        <v>780127</v>
      </c>
    </row>
    <row r="41" spans="1:7" ht="15" customHeight="1" x14ac:dyDescent="0.3">
      <c r="A41" s="23"/>
      <c r="B41" s="29">
        <v>35</v>
      </c>
      <c r="C41" s="83">
        <v>44134</v>
      </c>
      <c r="D41" s="44">
        <v>283</v>
      </c>
      <c r="E41" s="75">
        <v>114</v>
      </c>
      <c r="F41" s="30">
        <f t="shared" si="9"/>
        <v>397</v>
      </c>
      <c r="G41" s="105">
        <f t="shared" si="10"/>
        <v>780524</v>
      </c>
    </row>
    <row r="42" spans="1:7" ht="15" customHeight="1" x14ac:dyDescent="0.3">
      <c r="A42" s="23"/>
      <c r="B42" s="31">
        <v>36</v>
      </c>
      <c r="C42" s="83">
        <v>44141</v>
      </c>
      <c r="D42" s="44">
        <v>349</v>
      </c>
      <c r="E42" s="75">
        <v>-48</v>
      </c>
      <c r="F42" s="30">
        <f t="shared" ref="F42:F47" si="11">D42+E42</f>
        <v>301</v>
      </c>
      <c r="G42" s="105">
        <f t="shared" si="10"/>
        <v>780825</v>
      </c>
    </row>
    <row r="43" spans="1:7" ht="15" customHeight="1" x14ac:dyDescent="0.3">
      <c r="A43" s="23"/>
      <c r="B43" s="31">
        <v>37</v>
      </c>
      <c r="C43" s="83">
        <v>44148</v>
      </c>
      <c r="D43" s="44">
        <v>323</v>
      </c>
      <c r="E43" s="75">
        <v>0</v>
      </c>
      <c r="F43" s="30">
        <f t="shared" si="11"/>
        <v>323</v>
      </c>
      <c r="G43" s="105">
        <f t="shared" si="10"/>
        <v>781148</v>
      </c>
    </row>
    <row r="44" spans="1:7" ht="15" customHeight="1" x14ac:dyDescent="0.3">
      <c r="A44" s="23"/>
      <c r="B44" s="33">
        <v>38</v>
      </c>
      <c r="C44" s="83">
        <v>44155</v>
      </c>
      <c r="D44" s="44">
        <v>382</v>
      </c>
      <c r="E44" s="75">
        <v>0</v>
      </c>
      <c r="F44" s="30">
        <f t="shared" si="11"/>
        <v>382</v>
      </c>
      <c r="G44" s="105">
        <f t="shared" si="10"/>
        <v>781530</v>
      </c>
    </row>
    <row r="45" spans="1:7" ht="15" customHeight="1" x14ac:dyDescent="0.3">
      <c r="A45" s="23"/>
      <c r="B45" s="29">
        <v>39</v>
      </c>
      <c r="C45" s="83">
        <v>44162</v>
      </c>
      <c r="D45" s="44">
        <v>421</v>
      </c>
      <c r="E45" s="75">
        <v>1168</v>
      </c>
      <c r="F45" s="30">
        <f t="shared" si="11"/>
        <v>1589</v>
      </c>
      <c r="G45" s="105">
        <f t="shared" ref="G45:G53" si="12">G44+F45</f>
        <v>783119</v>
      </c>
    </row>
    <row r="46" spans="1:7" ht="15" customHeight="1" x14ac:dyDescent="0.3">
      <c r="A46" s="23"/>
      <c r="B46" s="31">
        <v>40</v>
      </c>
      <c r="C46" s="83">
        <v>44169</v>
      </c>
      <c r="D46" s="44">
        <v>229</v>
      </c>
      <c r="E46" s="75">
        <v>-88</v>
      </c>
      <c r="F46" s="30">
        <f t="shared" si="11"/>
        <v>141</v>
      </c>
      <c r="G46" s="105">
        <f t="shared" si="12"/>
        <v>783260</v>
      </c>
    </row>
    <row r="47" spans="1:7" ht="15" customHeight="1" x14ac:dyDescent="0.3">
      <c r="A47" s="23"/>
      <c r="B47" s="31">
        <v>41</v>
      </c>
      <c r="C47" s="83">
        <v>44176</v>
      </c>
      <c r="D47" s="44">
        <v>214</v>
      </c>
      <c r="E47" s="75">
        <v>0</v>
      </c>
      <c r="F47" s="30">
        <f t="shared" si="11"/>
        <v>214</v>
      </c>
      <c r="G47" s="105">
        <f t="shared" si="12"/>
        <v>783474</v>
      </c>
    </row>
    <row r="48" spans="1:7" ht="15" customHeight="1" x14ac:dyDescent="0.3">
      <c r="A48" s="23"/>
      <c r="B48" s="33">
        <v>42</v>
      </c>
      <c r="C48" s="83">
        <v>44183</v>
      </c>
      <c r="D48" s="44">
        <v>182</v>
      </c>
      <c r="E48" s="75">
        <v>0</v>
      </c>
      <c r="F48" s="30">
        <f t="shared" ref="F48:F53" si="13">D48+E48</f>
        <v>182</v>
      </c>
      <c r="G48" s="105">
        <f t="shared" si="12"/>
        <v>783656</v>
      </c>
    </row>
    <row r="49" spans="1:8" ht="14.4" x14ac:dyDescent="0.3">
      <c r="A49" s="23"/>
      <c r="B49" s="29">
        <v>43</v>
      </c>
      <c r="C49" s="83">
        <v>44190</v>
      </c>
      <c r="D49" s="44">
        <v>14</v>
      </c>
      <c r="E49" s="75">
        <v>441</v>
      </c>
      <c r="F49" s="30">
        <f t="shared" si="13"/>
        <v>455</v>
      </c>
      <c r="G49" s="105">
        <f t="shared" si="12"/>
        <v>784111</v>
      </c>
    </row>
    <row r="50" spans="1:8" ht="15" customHeight="1" x14ac:dyDescent="0.3">
      <c r="A50" s="23"/>
      <c r="B50" s="31">
        <v>44</v>
      </c>
      <c r="C50" s="83">
        <v>44197</v>
      </c>
      <c r="D50" s="44">
        <v>69</v>
      </c>
      <c r="E50" s="75">
        <v>-38</v>
      </c>
      <c r="F50" s="30">
        <f t="shared" si="13"/>
        <v>31</v>
      </c>
      <c r="G50" s="105">
        <f t="shared" si="12"/>
        <v>784142</v>
      </c>
    </row>
    <row r="51" spans="1:8" ht="15" customHeight="1" x14ac:dyDescent="0.3">
      <c r="A51" s="23"/>
      <c r="B51" s="31">
        <v>45</v>
      </c>
      <c r="C51" s="83">
        <v>44204</v>
      </c>
      <c r="D51" s="44">
        <v>64</v>
      </c>
      <c r="E51" s="75">
        <v>0</v>
      </c>
      <c r="F51" s="30">
        <f t="shared" si="13"/>
        <v>64</v>
      </c>
      <c r="G51" s="105">
        <f t="shared" si="12"/>
        <v>784206</v>
      </c>
    </row>
    <row r="52" spans="1:8" ht="15" customHeight="1" x14ac:dyDescent="0.3">
      <c r="A52" s="23"/>
      <c r="B52" s="33">
        <v>46</v>
      </c>
      <c r="C52" s="83">
        <v>44211</v>
      </c>
      <c r="D52" s="44">
        <v>72</v>
      </c>
      <c r="E52" s="75">
        <v>0</v>
      </c>
      <c r="F52" s="30">
        <f t="shared" si="13"/>
        <v>72</v>
      </c>
      <c r="G52" s="105">
        <f t="shared" si="12"/>
        <v>784278</v>
      </c>
    </row>
    <row r="53" spans="1:8" ht="15" customHeight="1" x14ac:dyDescent="0.3">
      <c r="A53" s="23"/>
      <c r="B53" s="29">
        <v>47</v>
      </c>
      <c r="C53" s="83">
        <v>44218</v>
      </c>
      <c r="D53" s="44">
        <v>233</v>
      </c>
      <c r="E53" s="75">
        <v>0</v>
      </c>
      <c r="F53" s="30">
        <f t="shared" si="13"/>
        <v>233</v>
      </c>
      <c r="G53" s="105">
        <f t="shared" si="12"/>
        <v>784511</v>
      </c>
    </row>
    <row r="54" spans="1:8" ht="15" customHeight="1" x14ac:dyDescent="0.3">
      <c r="A54" s="23"/>
      <c r="B54" s="31">
        <v>48</v>
      </c>
      <c r="C54" s="83">
        <v>44225</v>
      </c>
      <c r="D54" s="44">
        <v>239</v>
      </c>
      <c r="E54" s="75">
        <v>-264</v>
      </c>
      <c r="F54" s="30">
        <f>D54+E54</f>
        <v>-25</v>
      </c>
      <c r="G54" s="105">
        <f>G53+F54</f>
        <v>784486</v>
      </c>
    </row>
    <row r="55" spans="1:8" s="1" customFormat="1" ht="15" customHeight="1" x14ac:dyDescent="0.3">
      <c r="A55" s="26"/>
      <c r="B55" s="31">
        <v>49</v>
      </c>
      <c r="C55" s="83">
        <v>44232</v>
      </c>
      <c r="D55" s="44">
        <v>57</v>
      </c>
      <c r="E55" s="75">
        <v>0</v>
      </c>
      <c r="F55" s="30">
        <f>D55+E55</f>
        <v>57</v>
      </c>
      <c r="G55" s="105">
        <f>G54+F55</f>
        <v>784543</v>
      </c>
      <c r="H55" s="2"/>
    </row>
    <row r="56" spans="1:8" ht="15" customHeight="1" x14ac:dyDescent="0.3">
      <c r="A56" s="23"/>
      <c r="B56" s="33">
        <v>50</v>
      </c>
      <c r="C56" s="83">
        <v>44239</v>
      </c>
      <c r="D56" s="44">
        <v>204</v>
      </c>
      <c r="E56" s="75">
        <v>0</v>
      </c>
      <c r="F56" s="30">
        <f>D56+E56</f>
        <v>204</v>
      </c>
      <c r="G56" s="105">
        <f>G55+F56</f>
        <v>784747</v>
      </c>
    </row>
    <row r="57" spans="1:8" ht="15" customHeight="1" x14ac:dyDescent="0.3">
      <c r="A57" s="23"/>
      <c r="B57" s="29">
        <v>51</v>
      </c>
      <c r="C57" s="83">
        <v>44246</v>
      </c>
      <c r="D57" s="44">
        <v>449</v>
      </c>
      <c r="E57" s="75">
        <v>0</v>
      </c>
      <c r="F57" s="30">
        <f>D57+E57</f>
        <v>449</v>
      </c>
      <c r="G57" s="105">
        <f>G56+F57</f>
        <v>785196</v>
      </c>
    </row>
    <row r="58" spans="1:8" ht="15" customHeight="1" x14ac:dyDescent="0.3">
      <c r="A58" s="23"/>
      <c r="B58" s="31">
        <v>52</v>
      </c>
      <c r="C58" s="83">
        <v>44253</v>
      </c>
      <c r="D58" s="44">
        <v>202</v>
      </c>
      <c r="E58" s="75">
        <v>0</v>
      </c>
      <c r="F58" s="30">
        <f>D58+E58</f>
        <v>202</v>
      </c>
      <c r="G58" s="105">
        <f>G57+F58</f>
        <v>785398</v>
      </c>
    </row>
    <row r="59" spans="1:8" ht="14.4" x14ac:dyDescent="0.3">
      <c r="A59" s="23"/>
      <c r="B59" s="31">
        <v>53</v>
      </c>
      <c r="C59" s="83"/>
      <c r="D59" s="44"/>
      <c r="E59" s="40"/>
      <c r="F59" s="30"/>
      <c r="G59" s="34"/>
    </row>
    <row r="60" spans="1:8" ht="13.8" x14ac:dyDescent="0.25">
      <c r="A60" s="23"/>
      <c r="B60" s="23"/>
      <c r="C60" s="80"/>
      <c r="D60" s="46"/>
      <c r="E60" s="35"/>
      <c r="F60" s="36"/>
      <c r="G60" s="37"/>
    </row>
    <row r="61" spans="1:8" ht="13.8" x14ac:dyDescent="0.25">
      <c r="A61" s="23"/>
      <c r="B61" s="23"/>
      <c r="C61" s="80"/>
      <c r="D61" s="46"/>
      <c r="E61" s="35"/>
      <c r="F61" s="36"/>
      <c r="G61" s="37"/>
    </row>
    <row r="62" spans="1:8" ht="13.8" x14ac:dyDescent="0.25">
      <c r="A62" s="23"/>
      <c r="B62" s="23"/>
      <c r="C62" s="80"/>
      <c r="D62" s="46"/>
      <c r="E62" s="35"/>
      <c r="F62" s="36"/>
      <c r="G62" s="37"/>
    </row>
    <row r="63" spans="1:8" ht="13.8" x14ac:dyDescent="0.25">
      <c r="A63" s="23"/>
      <c r="B63" s="23"/>
      <c r="C63" s="80"/>
      <c r="D63" s="46"/>
      <c r="E63" s="35"/>
      <c r="F63" s="36"/>
      <c r="G63" s="37"/>
    </row>
    <row r="64" spans="1:8" ht="13.8" x14ac:dyDescent="0.25">
      <c r="A64" s="23"/>
      <c r="B64" s="23"/>
      <c r="C64" s="80"/>
      <c r="D64" s="46"/>
      <c r="E64" s="35"/>
      <c r="F64" s="36"/>
      <c r="G64" s="37"/>
    </row>
    <row r="65" spans="4:7" s="2" customFormat="1" x14ac:dyDescent="0.2">
      <c r="D65" s="47"/>
      <c r="E65" s="5"/>
      <c r="F65" s="8"/>
      <c r="G65" s="6"/>
    </row>
    <row r="66" spans="4:7" s="2" customFormat="1" x14ac:dyDescent="0.2">
      <c r="D66" s="47"/>
      <c r="E66" s="5"/>
      <c r="F66" s="8"/>
      <c r="G66" s="6"/>
    </row>
    <row r="67" spans="4:7" s="2" customFormat="1" x14ac:dyDescent="0.2">
      <c r="D67" s="47"/>
      <c r="E67" s="5"/>
      <c r="F67" s="8"/>
      <c r="G67" s="6"/>
    </row>
    <row r="68" spans="4:7" s="2" customFormat="1" x14ac:dyDescent="0.2">
      <c r="D68" s="47"/>
      <c r="E68" s="5"/>
      <c r="F68" s="8"/>
      <c r="G68" s="6"/>
    </row>
    <row r="69" spans="4:7" s="2" customFormat="1" x14ac:dyDescent="0.2">
      <c r="D69" s="47"/>
      <c r="E69" s="5"/>
      <c r="F69" s="8"/>
      <c r="G69" s="6"/>
    </row>
    <row r="70" spans="4:7" s="2" customFormat="1" x14ac:dyDescent="0.2">
      <c r="D70" s="47"/>
      <c r="E70" s="5"/>
      <c r="F70" s="8"/>
      <c r="G70" s="6"/>
    </row>
    <row r="71" spans="4:7" s="2" customFormat="1" x14ac:dyDescent="0.2">
      <c r="D71" s="47"/>
      <c r="E71" s="5"/>
      <c r="F71" s="8"/>
      <c r="G71" s="6"/>
    </row>
    <row r="72" spans="4:7" s="2" customFormat="1" x14ac:dyDescent="0.2">
      <c r="D72" s="47"/>
      <c r="E72" s="5"/>
      <c r="F72" s="8"/>
      <c r="G72" s="6"/>
    </row>
    <row r="73" spans="4:7" s="2" customFormat="1" x14ac:dyDescent="0.2">
      <c r="D73" s="47"/>
      <c r="E73" s="5"/>
      <c r="F73" s="8"/>
      <c r="G73" s="6"/>
    </row>
    <row r="74" spans="4:7" s="2" customFormat="1" x14ac:dyDescent="0.2">
      <c r="D74" s="47"/>
      <c r="E74" s="5"/>
      <c r="F74" s="8"/>
      <c r="G74" s="6"/>
    </row>
    <row r="75" spans="4:7" s="2" customFormat="1" x14ac:dyDescent="0.2">
      <c r="D75" s="47"/>
      <c r="E75" s="5"/>
      <c r="F75" s="8"/>
      <c r="G75" s="6"/>
    </row>
    <row r="76" spans="4:7" s="2" customFormat="1" x14ac:dyDescent="0.2">
      <c r="D76" s="47"/>
      <c r="E76" s="5"/>
      <c r="F76" s="8"/>
      <c r="G76" s="6"/>
    </row>
    <row r="77" spans="4:7" s="2" customFormat="1" x14ac:dyDescent="0.2">
      <c r="D77" s="47"/>
      <c r="E77" s="5"/>
      <c r="F77" s="8"/>
      <c r="G77" s="6"/>
    </row>
    <row r="78" spans="4:7" s="2" customFormat="1" x14ac:dyDescent="0.2">
      <c r="D78" s="47"/>
      <c r="E78" s="5"/>
      <c r="F78" s="8"/>
      <c r="G78" s="6"/>
    </row>
    <row r="79" spans="4:7" s="2" customFormat="1" x14ac:dyDescent="0.2">
      <c r="D79" s="47"/>
      <c r="E79" s="5"/>
      <c r="F79" s="8"/>
      <c r="G79" s="6"/>
    </row>
    <row r="80" spans="4:7" s="2" customFormat="1" x14ac:dyDescent="0.2">
      <c r="D80" s="47"/>
      <c r="E80" s="5"/>
      <c r="F80" s="8"/>
      <c r="G80" s="6"/>
    </row>
    <row r="81" spans="4:7" s="2" customFormat="1" x14ac:dyDescent="0.2">
      <c r="D81" s="47"/>
      <c r="E81" s="5"/>
      <c r="F81" s="8"/>
      <c r="G81" s="6"/>
    </row>
    <row r="82" spans="4:7" s="2" customFormat="1" x14ac:dyDescent="0.2">
      <c r="D82" s="47"/>
      <c r="E82" s="5"/>
      <c r="F82" s="8"/>
      <c r="G82" s="6"/>
    </row>
    <row r="83" spans="4:7" s="2" customFormat="1" x14ac:dyDescent="0.2">
      <c r="D83" s="47"/>
      <c r="E83" s="5"/>
      <c r="F83" s="8"/>
      <c r="G83" s="6"/>
    </row>
    <row r="84" spans="4:7" s="2" customFormat="1" x14ac:dyDescent="0.2">
      <c r="D84" s="47"/>
      <c r="E84" s="5"/>
      <c r="F84" s="8"/>
      <c r="G84" s="6"/>
    </row>
    <row r="85" spans="4:7" s="2" customFormat="1" x14ac:dyDescent="0.2">
      <c r="D85" s="47"/>
      <c r="E85" s="5"/>
      <c r="F85" s="8"/>
      <c r="G85" s="6"/>
    </row>
    <row r="86" spans="4:7" s="2" customFormat="1" x14ac:dyDescent="0.2">
      <c r="D86" s="47"/>
      <c r="E86" s="5"/>
      <c r="F86" s="8"/>
      <c r="G86" s="6"/>
    </row>
    <row r="87" spans="4:7" s="2" customFormat="1" x14ac:dyDescent="0.2">
      <c r="D87" s="47"/>
      <c r="E87" s="5"/>
      <c r="F87" s="8"/>
      <c r="G87" s="6"/>
    </row>
    <row r="88" spans="4:7" s="2" customFormat="1" x14ac:dyDescent="0.2">
      <c r="D88" s="47"/>
      <c r="E88" s="5"/>
      <c r="F88" s="8"/>
      <c r="G88" s="6"/>
    </row>
    <row r="89" spans="4:7" s="2" customFormat="1" x14ac:dyDescent="0.2">
      <c r="D89" s="47"/>
      <c r="E89" s="5"/>
      <c r="F89" s="8"/>
      <c r="G89" s="6"/>
    </row>
    <row r="90" spans="4:7" s="2" customFormat="1" x14ac:dyDescent="0.2">
      <c r="D90" s="47"/>
      <c r="E90" s="5"/>
      <c r="F90" s="8"/>
      <c r="G90" s="6"/>
    </row>
  </sheetData>
  <mergeCells count="3">
    <mergeCell ref="B2:G2"/>
    <mergeCell ref="D3:G3"/>
    <mergeCell ref="B6:G6"/>
  </mergeCells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721B2-33E7-4305-A83C-31DAC712FE67}">
  <dimension ref="A1:H90"/>
  <sheetViews>
    <sheetView topLeftCell="A3" workbookViewId="0">
      <selection activeCell="C58" sqref="C58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84" bestFit="1" customWidth="1"/>
    <col min="4" max="4" width="13.33203125" style="45" customWidth="1"/>
    <col min="5" max="5" width="12" style="2" customWidth="1"/>
    <col min="6" max="6" width="13.33203125" style="9" customWidth="1"/>
    <col min="7" max="7" width="12.33203125" style="7" customWidth="1"/>
    <col min="8" max="8" width="30.44140625" style="2" customWidth="1"/>
    <col min="9" max="9" width="12.33203125" style="2" bestFit="1" customWidth="1"/>
    <col min="10" max="10" width="12.109375" style="2" bestFit="1" customWidth="1"/>
    <col min="11" max="11" width="13.109375" style="2" bestFit="1" customWidth="1"/>
    <col min="12" max="12" width="36" style="2" customWidth="1"/>
    <col min="13" max="16384" width="8.88671875" style="2"/>
  </cols>
  <sheetData>
    <row r="1" spans="1:7" ht="13.8" x14ac:dyDescent="0.25">
      <c r="A1" s="23"/>
      <c r="B1" s="23"/>
      <c r="C1" s="80"/>
      <c r="D1" s="42"/>
      <c r="E1" s="23"/>
      <c r="F1" s="24"/>
      <c r="G1" s="25"/>
    </row>
    <row r="2" spans="1:7" ht="24" customHeight="1" thickBot="1" x14ac:dyDescent="0.3">
      <c r="A2" s="23"/>
      <c r="B2" s="132" t="s">
        <v>44</v>
      </c>
      <c r="C2" s="132"/>
      <c r="D2" s="132"/>
      <c r="E2" s="132"/>
      <c r="F2" s="132"/>
      <c r="G2" s="132"/>
    </row>
    <row r="3" spans="1:7" s="3" customFormat="1" ht="18.600000000000001" thickTop="1" thickBot="1" x14ac:dyDescent="0.35">
      <c r="A3" s="26"/>
      <c r="B3" s="27"/>
      <c r="C3" s="81"/>
      <c r="D3" s="131" t="s">
        <v>45</v>
      </c>
      <c r="E3" s="131"/>
      <c r="F3" s="131"/>
      <c r="G3" s="131"/>
    </row>
    <row r="4" spans="1:7" s="1" customFormat="1" ht="29.4" thickBot="1" x14ac:dyDescent="0.3">
      <c r="A4" s="26"/>
      <c r="B4" s="28" t="s">
        <v>13</v>
      </c>
      <c r="C4" s="82" t="s">
        <v>0</v>
      </c>
      <c r="D4" s="43" t="s">
        <v>2</v>
      </c>
      <c r="E4" s="28" t="s">
        <v>1</v>
      </c>
      <c r="F4" s="28" t="s">
        <v>8</v>
      </c>
      <c r="G4" s="28" t="s">
        <v>3</v>
      </c>
    </row>
    <row r="5" spans="1:7" s="1" customFormat="1" ht="29.4" thickBot="1" x14ac:dyDescent="0.3">
      <c r="A5" s="26"/>
      <c r="B5" s="28" t="s">
        <v>12</v>
      </c>
      <c r="C5" s="82" t="s">
        <v>4</v>
      </c>
      <c r="D5" s="43" t="s">
        <v>5</v>
      </c>
      <c r="E5" s="28" t="s">
        <v>6</v>
      </c>
      <c r="F5" s="28" t="s">
        <v>9</v>
      </c>
      <c r="G5" s="28" t="s">
        <v>7</v>
      </c>
    </row>
    <row r="6" spans="1:7" ht="20.25" customHeight="1" thickBot="1" x14ac:dyDescent="0.35">
      <c r="A6" s="23"/>
      <c r="B6" s="133" t="s">
        <v>47</v>
      </c>
      <c r="C6" s="134"/>
      <c r="D6" s="134"/>
      <c r="E6" s="134"/>
      <c r="F6" s="134"/>
      <c r="G6" s="134"/>
    </row>
    <row r="7" spans="1:7" ht="14.4" x14ac:dyDescent="0.3">
      <c r="A7" s="23"/>
      <c r="B7" s="31">
        <v>1</v>
      </c>
      <c r="C7" s="83">
        <v>44260</v>
      </c>
      <c r="D7" s="75">
        <v>1741</v>
      </c>
      <c r="E7" s="75">
        <v>-59</v>
      </c>
      <c r="F7" s="30">
        <f t="shared" ref="F7:F53" si="0">D7+E7</f>
        <v>1682</v>
      </c>
      <c r="G7" s="32">
        <f>F7</f>
        <v>1682</v>
      </c>
    </row>
    <row r="8" spans="1:7" ht="14.4" x14ac:dyDescent="0.3">
      <c r="A8" s="23"/>
      <c r="B8" s="33">
        <v>2</v>
      </c>
      <c r="C8" s="83">
        <v>44267</v>
      </c>
      <c r="D8" s="75">
        <v>7592</v>
      </c>
      <c r="E8" s="75">
        <v>0</v>
      </c>
      <c r="F8" s="30">
        <f t="shared" si="0"/>
        <v>7592</v>
      </c>
      <c r="G8" s="105">
        <f t="shared" ref="G8:G58" si="1">G7+F8</f>
        <v>9274</v>
      </c>
    </row>
    <row r="9" spans="1:7" ht="14.4" x14ac:dyDescent="0.3">
      <c r="A9" s="23"/>
      <c r="B9" s="29">
        <v>3</v>
      </c>
      <c r="C9" s="83">
        <v>44274</v>
      </c>
      <c r="D9" s="75">
        <v>7821</v>
      </c>
      <c r="E9" s="75">
        <v>0</v>
      </c>
      <c r="F9" s="30">
        <f t="shared" si="0"/>
        <v>7821</v>
      </c>
      <c r="G9" s="105">
        <f t="shared" si="1"/>
        <v>17095</v>
      </c>
    </row>
    <row r="10" spans="1:7" ht="14.4" x14ac:dyDescent="0.3">
      <c r="A10" s="23"/>
      <c r="B10" s="31">
        <v>4</v>
      </c>
      <c r="C10" s="83">
        <v>44281</v>
      </c>
      <c r="D10" s="75">
        <v>5124</v>
      </c>
      <c r="E10" s="75">
        <v>27042</v>
      </c>
      <c r="F10" s="30">
        <f t="shared" si="0"/>
        <v>32166</v>
      </c>
      <c r="G10" s="105">
        <f t="shared" si="1"/>
        <v>49261</v>
      </c>
    </row>
    <row r="11" spans="1:7" ht="14.4" x14ac:dyDescent="0.3">
      <c r="A11" s="23"/>
      <c r="B11" s="31">
        <v>5</v>
      </c>
      <c r="C11" s="83">
        <v>44288</v>
      </c>
      <c r="D11" s="75">
        <v>3470</v>
      </c>
      <c r="E11" s="75">
        <v>-1421</v>
      </c>
      <c r="F11" s="30">
        <f t="shared" si="0"/>
        <v>2049</v>
      </c>
      <c r="G11" s="105">
        <f t="shared" si="1"/>
        <v>51310</v>
      </c>
    </row>
    <row r="12" spans="1:7" ht="14.4" x14ac:dyDescent="0.3">
      <c r="A12" s="23"/>
      <c r="B12" s="33">
        <v>6</v>
      </c>
      <c r="C12" s="83">
        <v>44295</v>
      </c>
      <c r="D12" s="75">
        <v>27316</v>
      </c>
      <c r="E12" s="75">
        <v>5</v>
      </c>
      <c r="F12" s="30">
        <f t="shared" si="0"/>
        <v>27321</v>
      </c>
      <c r="G12" s="105">
        <f t="shared" si="1"/>
        <v>78631</v>
      </c>
    </row>
    <row r="13" spans="1:7" ht="14.4" x14ac:dyDescent="0.3">
      <c r="A13" s="23"/>
      <c r="B13" s="29">
        <v>7</v>
      </c>
      <c r="C13" s="83">
        <v>44302</v>
      </c>
      <c r="D13" s="75">
        <v>47694</v>
      </c>
      <c r="E13" s="75">
        <v>0</v>
      </c>
      <c r="F13" s="30">
        <f t="shared" si="0"/>
        <v>47694</v>
      </c>
      <c r="G13" s="105">
        <f t="shared" si="1"/>
        <v>126325</v>
      </c>
    </row>
    <row r="14" spans="1:7" ht="14.4" x14ac:dyDescent="0.3">
      <c r="A14" s="23"/>
      <c r="B14" s="31">
        <v>8</v>
      </c>
      <c r="C14" s="83">
        <v>44309</v>
      </c>
      <c r="D14" s="75">
        <v>44004</v>
      </c>
      <c r="E14" s="75">
        <v>0</v>
      </c>
      <c r="F14" s="30">
        <f t="shared" si="0"/>
        <v>44004</v>
      </c>
      <c r="G14" s="105">
        <f t="shared" si="1"/>
        <v>170329</v>
      </c>
    </row>
    <row r="15" spans="1:7" ht="13.5" customHeight="1" x14ac:dyDescent="0.3">
      <c r="A15" s="23"/>
      <c r="B15" s="31">
        <v>9</v>
      </c>
      <c r="C15" s="83">
        <v>44316</v>
      </c>
      <c r="D15" s="75">
        <v>39086</v>
      </c>
      <c r="E15" s="75">
        <v>55745</v>
      </c>
      <c r="F15" s="30">
        <f t="shared" si="0"/>
        <v>94831</v>
      </c>
      <c r="G15" s="105">
        <f t="shared" si="1"/>
        <v>265160</v>
      </c>
    </row>
    <row r="16" spans="1:7" ht="14.4" x14ac:dyDescent="0.3">
      <c r="A16" s="23"/>
      <c r="B16" s="33">
        <v>10</v>
      </c>
      <c r="C16" s="83">
        <v>44323</v>
      </c>
      <c r="D16" s="75">
        <v>32336</v>
      </c>
      <c r="E16" s="75">
        <v>0</v>
      </c>
      <c r="F16" s="30">
        <f t="shared" si="0"/>
        <v>32336</v>
      </c>
      <c r="G16" s="105">
        <f t="shared" si="1"/>
        <v>297496</v>
      </c>
    </row>
    <row r="17" spans="1:8" ht="14.4" x14ac:dyDescent="0.3">
      <c r="A17" s="23"/>
      <c r="B17" s="29">
        <v>11</v>
      </c>
      <c r="C17" s="83">
        <f t="shared" ref="C17:C58" si="2">C16+7</f>
        <v>44330</v>
      </c>
      <c r="D17" s="75">
        <v>45518</v>
      </c>
      <c r="E17" s="75">
        <v>0</v>
      </c>
      <c r="F17" s="30">
        <f t="shared" si="0"/>
        <v>45518</v>
      </c>
      <c r="G17" s="105">
        <f t="shared" si="1"/>
        <v>343014</v>
      </c>
    </row>
    <row r="18" spans="1:8" ht="14.4" x14ac:dyDescent="0.3">
      <c r="A18" s="23"/>
      <c r="B18" s="31">
        <v>12</v>
      </c>
      <c r="C18" s="83">
        <f t="shared" si="2"/>
        <v>44337</v>
      </c>
      <c r="D18" s="75">
        <v>31977</v>
      </c>
      <c r="E18" s="75">
        <v>0</v>
      </c>
      <c r="F18" s="30">
        <f t="shared" si="0"/>
        <v>31977</v>
      </c>
      <c r="G18" s="105">
        <f t="shared" si="1"/>
        <v>374991</v>
      </c>
    </row>
    <row r="19" spans="1:8" ht="14.4" x14ac:dyDescent="0.3">
      <c r="A19" s="23"/>
      <c r="B19" s="31">
        <v>13</v>
      </c>
      <c r="C19" s="83">
        <f t="shared" si="2"/>
        <v>44344</v>
      </c>
      <c r="D19" s="75">
        <v>22085</v>
      </c>
      <c r="E19" s="75">
        <v>50654</v>
      </c>
      <c r="F19" s="30">
        <f t="shared" si="0"/>
        <v>72739</v>
      </c>
      <c r="G19" s="105">
        <f t="shared" si="1"/>
        <v>447730</v>
      </c>
    </row>
    <row r="20" spans="1:8" ht="14.4" x14ac:dyDescent="0.3">
      <c r="A20" s="23"/>
      <c r="B20" s="33">
        <v>14</v>
      </c>
      <c r="C20" s="83">
        <f t="shared" si="2"/>
        <v>44351</v>
      </c>
      <c r="D20" s="75">
        <v>14879</v>
      </c>
      <c r="E20" s="75">
        <v>-1529</v>
      </c>
      <c r="F20" s="30">
        <f t="shared" si="0"/>
        <v>13350</v>
      </c>
      <c r="G20" s="105">
        <f t="shared" si="1"/>
        <v>461080</v>
      </c>
    </row>
    <row r="21" spans="1:8" ht="14.4" x14ac:dyDescent="0.3">
      <c r="A21" s="23"/>
      <c r="B21" s="29">
        <v>15</v>
      </c>
      <c r="C21" s="83">
        <f t="shared" si="2"/>
        <v>44358</v>
      </c>
      <c r="D21" s="75">
        <v>11579</v>
      </c>
      <c r="E21" s="75">
        <v>0</v>
      </c>
      <c r="F21" s="30">
        <f t="shared" si="0"/>
        <v>11579</v>
      </c>
      <c r="G21" s="105">
        <f t="shared" si="1"/>
        <v>472659</v>
      </c>
    </row>
    <row r="22" spans="1:8" ht="14.4" x14ac:dyDescent="0.3">
      <c r="A22" s="23"/>
      <c r="B22" s="31">
        <v>16</v>
      </c>
      <c r="C22" s="83">
        <f t="shared" si="2"/>
        <v>44365</v>
      </c>
      <c r="D22" s="75">
        <v>23383</v>
      </c>
      <c r="E22" s="75">
        <v>0</v>
      </c>
      <c r="F22" s="30">
        <f t="shared" si="0"/>
        <v>23383</v>
      </c>
      <c r="G22" s="105">
        <f t="shared" si="1"/>
        <v>496042</v>
      </c>
    </row>
    <row r="23" spans="1:8" ht="14.4" x14ac:dyDescent="0.3">
      <c r="A23" s="23"/>
      <c r="B23" s="31">
        <v>17</v>
      </c>
      <c r="C23" s="83">
        <f t="shared" si="2"/>
        <v>44372</v>
      </c>
      <c r="D23" s="77">
        <v>29842</v>
      </c>
      <c r="E23" s="75">
        <v>60766</v>
      </c>
      <c r="F23" s="30">
        <f t="shared" si="0"/>
        <v>90608</v>
      </c>
      <c r="G23" s="105">
        <f t="shared" si="1"/>
        <v>586650</v>
      </c>
    </row>
    <row r="24" spans="1:8" ht="15" customHeight="1" x14ac:dyDescent="0.3">
      <c r="A24" s="23"/>
      <c r="B24" s="33">
        <v>18</v>
      </c>
      <c r="C24" s="83">
        <f t="shared" si="2"/>
        <v>44379</v>
      </c>
      <c r="D24" s="44">
        <v>10594</v>
      </c>
      <c r="E24" s="75">
        <v>-6544</v>
      </c>
      <c r="F24" s="30">
        <f t="shared" si="0"/>
        <v>4050</v>
      </c>
      <c r="G24" s="105">
        <f t="shared" si="1"/>
        <v>590700</v>
      </c>
    </row>
    <row r="25" spans="1:8" ht="15" customHeight="1" x14ac:dyDescent="0.3">
      <c r="A25" s="23"/>
      <c r="B25" s="29">
        <v>19</v>
      </c>
      <c r="C25" s="83">
        <f t="shared" si="2"/>
        <v>44386</v>
      </c>
      <c r="D25" s="44">
        <v>17621</v>
      </c>
      <c r="E25" s="75">
        <v>0</v>
      </c>
      <c r="F25" s="30">
        <f t="shared" si="0"/>
        <v>17621</v>
      </c>
      <c r="G25" s="105">
        <f t="shared" si="1"/>
        <v>608321</v>
      </c>
    </row>
    <row r="26" spans="1:8" ht="15" customHeight="1" x14ac:dyDescent="0.3">
      <c r="A26" s="23"/>
      <c r="B26" s="31">
        <v>20</v>
      </c>
      <c r="C26" s="83">
        <f t="shared" si="2"/>
        <v>44393</v>
      </c>
      <c r="D26" s="44">
        <v>11543</v>
      </c>
      <c r="E26" s="75">
        <v>0</v>
      </c>
      <c r="F26" s="30">
        <f t="shared" si="0"/>
        <v>11543</v>
      </c>
      <c r="G26" s="105">
        <f t="shared" si="1"/>
        <v>619864</v>
      </c>
    </row>
    <row r="27" spans="1:8" ht="15" customHeight="1" x14ac:dyDescent="0.3">
      <c r="A27" s="23"/>
      <c r="B27" s="31">
        <v>21</v>
      </c>
      <c r="C27" s="83">
        <f t="shared" si="2"/>
        <v>44400</v>
      </c>
      <c r="D27" s="44">
        <v>7059</v>
      </c>
      <c r="E27" s="75">
        <v>0</v>
      </c>
      <c r="F27" s="30">
        <f t="shared" si="0"/>
        <v>7059</v>
      </c>
      <c r="G27" s="105">
        <f t="shared" si="1"/>
        <v>626923</v>
      </c>
    </row>
    <row r="28" spans="1:8" ht="15" customHeight="1" x14ac:dyDescent="0.3">
      <c r="A28" s="23"/>
      <c r="B28" s="33">
        <v>22</v>
      </c>
      <c r="C28" s="83">
        <f t="shared" si="2"/>
        <v>44407</v>
      </c>
      <c r="D28" s="44">
        <v>7495</v>
      </c>
      <c r="E28" s="75">
        <v>22607</v>
      </c>
      <c r="F28" s="30">
        <f t="shared" si="0"/>
        <v>30102</v>
      </c>
      <c r="G28" s="105">
        <f t="shared" si="1"/>
        <v>657025</v>
      </c>
      <c r="H28" s="45"/>
    </row>
    <row r="29" spans="1:8" ht="15" customHeight="1" x14ac:dyDescent="0.3">
      <c r="A29" s="23"/>
      <c r="B29" s="29">
        <v>23</v>
      </c>
      <c r="C29" s="83">
        <f t="shared" si="2"/>
        <v>44414</v>
      </c>
      <c r="D29" s="44">
        <v>2913</v>
      </c>
      <c r="E29" s="75">
        <v>0</v>
      </c>
      <c r="F29" s="30">
        <f t="shared" si="0"/>
        <v>2913</v>
      </c>
      <c r="G29" s="105">
        <f t="shared" si="1"/>
        <v>659938</v>
      </c>
    </row>
    <row r="30" spans="1:8" ht="15" customHeight="1" x14ac:dyDescent="0.3">
      <c r="A30" s="23"/>
      <c r="B30" s="31">
        <v>24</v>
      </c>
      <c r="C30" s="83">
        <f t="shared" si="2"/>
        <v>44421</v>
      </c>
      <c r="D30" s="44">
        <v>1610</v>
      </c>
      <c r="E30" s="75">
        <v>0</v>
      </c>
      <c r="F30" s="30">
        <f t="shared" si="0"/>
        <v>1610</v>
      </c>
      <c r="G30" s="105">
        <f t="shared" si="1"/>
        <v>661548</v>
      </c>
    </row>
    <row r="31" spans="1:8" ht="15" customHeight="1" x14ac:dyDescent="0.3">
      <c r="A31" s="23"/>
      <c r="B31" s="31">
        <v>25</v>
      </c>
      <c r="C31" s="83">
        <f t="shared" si="2"/>
        <v>44428</v>
      </c>
      <c r="D31" s="44">
        <v>952</v>
      </c>
      <c r="E31" s="75">
        <v>0</v>
      </c>
      <c r="F31" s="30">
        <f t="shared" si="0"/>
        <v>952</v>
      </c>
      <c r="G31" s="105">
        <f t="shared" si="1"/>
        <v>662500</v>
      </c>
    </row>
    <row r="32" spans="1:8" ht="15" customHeight="1" x14ac:dyDescent="0.3">
      <c r="A32" s="23"/>
      <c r="B32" s="33">
        <v>26</v>
      </c>
      <c r="C32" s="83">
        <f t="shared" si="2"/>
        <v>44435</v>
      </c>
      <c r="D32" s="44">
        <v>236</v>
      </c>
      <c r="E32" s="75">
        <v>4223</v>
      </c>
      <c r="F32" s="30">
        <f t="shared" si="0"/>
        <v>4459</v>
      </c>
      <c r="G32" s="105">
        <f t="shared" si="1"/>
        <v>666959</v>
      </c>
    </row>
    <row r="33" spans="1:7" ht="15" customHeight="1" x14ac:dyDescent="0.3">
      <c r="A33" s="23"/>
      <c r="B33" s="29">
        <v>27</v>
      </c>
      <c r="C33" s="83">
        <f t="shared" si="2"/>
        <v>44442</v>
      </c>
      <c r="D33" s="44">
        <v>253</v>
      </c>
      <c r="E33" s="75">
        <v>-134</v>
      </c>
      <c r="F33" s="30">
        <f t="shared" si="0"/>
        <v>119</v>
      </c>
      <c r="G33" s="105">
        <f t="shared" si="1"/>
        <v>667078</v>
      </c>
    </row>
    <row r="34" spans="1:7" ht="15" customHeight="1" x14ac:dyDescent="0.3">
      <c r="A34" s="23"/>
      <c r="B34" s="31">
        <v>28</v>
      </c>
      <c r="C34" s="83">
        <f t="shared" si="2"/>
        <v>44449</v>
      </c>
      <c r="D34" s="44">
        <v>378</v>
      </c>
      <c r="E34" s="75">
        <v>0</v>
      </c>
      <c r="F34" s="30">
        <f t="shared" si="0"/>
        <v>378</v>
      </c>
      <c r="G34" s="105">
        <f t="shared" si="1"/>
        <v>667456</v>
      </c>
    </row>
    <row r="35" spans="1:7" ht="16.5" customHeight="1" x14ac:dyDescent="0.3">
      <c r="A35" s="23"/>
      <c r="B35" s="31">
        <v>29</v>
      </c>
      <c r="C35" s="83">
        <f t="shared" si="2"/>
        <v>44456</v>
      </c>
      <c r="D35" s="44">
        <v>366</v>
      </c>
      <c r="E35" s="75">
        <v>0</v>
      </c>
      <c r="F35" s="30">
        <f t="shared" si="0"/>
        <v>366</v>
      </c>
      <c r="G35" s="105">
        <f t="shared" si="1"/>
        <v>667822</v>
      </c>
    </row>
    <row r="36" spans="1:7" ht="17.25" customHeight="1" x14ac:dyDescent="0.3">
      <c r="A36" s="23"/>
      <c r="B36" s="33">
        <v>30</v>
      </c>
      <c r="C36" s="83">
        <f t="shared" si="2"/>
        <v>44463</v>
      </c>
      <c r="D36" s="44">
        <v>334</v>
      </c>
      <c r="E36" s="75">
        <v>1914</v>
      </c>
      <c r="F36" s="30">
        <f t="shared" si="0"/>
        <v>2248</v>
      </c>
      <c r="G36" s="105">
        <f t="shared" si="1"/>
        <v>670070</v>
      </c>
    </row>
    <row r="37" spans="1:7" ht="15" customHeight="1" x14ac:dyDescent="0.3">
      <c r="A37" s="23"/>
      <c r="B37" s="29">
        <v>31</v>
      </c>
      <c r="C37" s="83">
        <f t="shared" si="2"/>
        <v>44470</v>
      </c>
      <c r="D37" s="44">
        <v>104</v>
      </c>
      <c r="E37" s="75">
        <v>-54</v>
      </c>
      <c r="F37" s="30">
        <f t="shared" si="0"/>
        <v>50</v>
      </c>
      <c r="G37" s="105">
        <f t="shared" si="1"/>
        <v>670120</v>
      </c>
    </row>
    <row r="38" spans="1:7" ht="15" customHeight="1" x14ac:dyDescent="0.3">
      <c r="A38" s="23"/>
      <c r="B38" s="31">
        <v>32</v>
      </c>
      <c r="C38" s="83">
        <f t="shared" si="2"/>
        <v>44477</v>
      </c>
      <c r="D38" s="40">
        <v>110</v>
      </c>
      <c r="E38" s="75">
        <v>239</v>
      </c>
      <c r="F38" s="30">
        <f t="shared" si="0"/>
        <v>349</v>
      </c>
      <c r="G38" s="105">
        <f t="shared" si="1"/>
        <v>670469</v>
      </c>
    </row>
    <row r="39" spans="1:7" ht="15" customHeight="1" x14ac:dyDescent="0.3">
      <c r="A39" s="23"/>
      <c r="B39" s="31">
        <v>33</v>
      </c>
      <c r="C39" s="83">
        <f t="shared" si="2"/>
        <v>44484</v>
      </c>
      <c r="D39" s="40">
        <v>228</v>
      </c>
      <c r="E39" s="75">
        <v>0</v>
      </c>
      <c r="F39" s="30">
        <f t="shared" si="0"/>
        <v>228</v>
      </c>
      <c r="G39" s="105">
        <f t="shared" si="1"/>
        <v>670697</v>
      </c>
    </row>
    <row r="40" spans="1:7" ht="15" customHeight="1" x14ac:dyDescent="0.3">
      <c r="A40" s="23"/>
      <c r="B40" s="33">
        <v>34</v>
      </c>
      <c r="C40" s="83">
        <f t="shared" si="2"/>
        <v>44491</v>
      </c>
      <c r="D40" s="40">
        <v>37</v>
      </c>
      <c r="E40" s="75">
        <v>0</v>
      </c>
      <c r="F40" s="30">
        <f t="shared" si="0"/>
        <v>37</v>
      </c>
      <c r="G40" s="105">
        <f t="shared" si="1"/>
        <v>670734</v>
      </c>
    </row>
    <row r="41" spans="1:7" ht="15" customHeight="1" x14ac:dyDescent="0.3">
      <c r="A41" s="23"/>
      <c r="B41" s="29">
        <v>35</v>
      </c>
      <c r="C41" s="83">
        <f t="shared" si="2"/>
        <v>44498</v>
      </c>
      <c r="D41" s="44">
        <v>198</v>
      </c>
      <c r="E41" s="75">
        <v>1976</v>
      </c>
      <c r="F41" s="30">
        <f t="shared" si="0"/>
        <v>2174</v>
      </c>
      <c r="G41" s="105">
        <f t="shared" si="1"/>
        <v>672908</v>
      </c>
    </row>
    <row r="42" spans="1:7" ht="15" customHeight="1" x14ac:dyDescent="0.3">
      <c r="A42" s="23"/>
      <c r="B42" s="31">
        <v>36</v>
      </c>
      <c r="C42" s="83">
        <f t="shared" si="2"/>
        <v>44505</v>
      </c>
      <c r="D42" s="44">
        <v>93</v>
      </c>
      <c r="E42" s="75">
        <v>-28</v>
      </c>
      <c r="F42" s="30">
        <f t="shared" si="0"/>
        <v>65</v>
      </c>
      <c r="G42" s="105">
        <f t="shared" si="1"/>
        <v>672973</v>
      </c>
    </row>
    <row r="43" spans="1:7" ht="15" customHeight="1" x14ac:dyDescent="0.3">
      <c r="A43" s="23"/>
      <c r="B43" s="31">
        <v>37</v>
      </c>
      <c r="C43" s="83">
        <f t="shared" si="2"/>
        <v>44512</v>
      </c>
      <c r="D43" s="44">
        <v>286</v>
      </c>
      <c r="E43" s="75">
        <v>0</v>
      </c>
      <c r="F43" s="30">
        <f t="shared" si="0"/>
        <v>286</v>
      </c>
      <c r="G43" s="105">
        <f t="shared" si="1"/>
        <v>673259</v>
      </c>
    </row>
    <row r="44" spans="1:7" ht="15" customHeight="1" x14ac:dyDescent="0.3">
      <c r="A44" s="23"/>
      <c r="B44" s="33">
        <v>38</v>
      </c>
      <c r="C44" s="83">
        <f t="shared" si="2"/>
        <v>44519</v>
      </c>
      <c r="D44" s="44">
        <v>65</v>
      </c>
      <c r="E44" s="75">
        <v>0</v>
      </c>
      <c r="F44" s="30">
        <f t="shared" si="0"/>
        <v>65</v>
      </c>
      <c r="G44" s="105">
        <f t="shared" si="1"/>
        <v>673324</v>
      </c>
    </row>
    <row r="45" spans="1:7" ht="15" customHeight="1" x14ac:dyDescent="0.3">
      <c r="A45" s="23"/>
      <c r="B45" s="29">
        <v>39</v>
      </c>
      <c r="C45" s="83">
        <f t="shared" si="2"/>
        <v>44526</v>
      </c>
      <c r="D45" s="44">
        <v>14</v>
      </c>
      <c r="E45" s="75">
        <v>1566</v>
      </c>
      <c r="F45" s="30">
        <f t="shared" si="0"/>
        <v>1580</v>
      </c>
      <c r="G45" s="105">
        <f t="shared" si="1"/>
        <v>674904</v>
      </c>
    </row>
    <row r="46" spans="1:7" ht="15" customHeight="1" x14ac:dyDescent="0.3">
      <c r="A46" s="23"/>
      <c r="B46" s="31">
        <v>40</v>
      </c>
      <c r="C46" s="83">
        <f t="shared" si="2"/>
        <v>44533</v>
      </c>
      <c r="D46" s="44">
        <v>36</v>
      </c>
      <c r="E46" s="75">
        <v>0</v>
      </c>
      <c r="F46" s="30">
        <f t="shared" si="0"/>
        <v>36</v>
      </c>
      <c r="G46" s="105">
        <f t="shared" si="1"/>
        <v>674940</v>
      </c>
    </row>
    <row r="47" spans="1:7" ht="15" customHeight="1" x14ac:dyDescent="0.3">
      <c r="A47" s="23"/>
      <c r="B47" s="31">
        <v>41</v>
      </c>
      <c r="C47" s="83">
        <f t="shared" si="2"/>
        <v>44540</v>
      </c>
      <c r="D47" s="44">
        <v>197</v>
      </c>
      <c r="E47" s="75">
        <v>0</v>
      </c>
      <c r="F47" s="30">
        <f t="shared" si="0"/>
        <v>197</v>
      </c>
      <c r="G47" s="105">
        <f t="shared" si="1"/>
        <v>675137</v>
      </c>
    </row>
    <row r="48" spans="1:7" ht="15" customHeight="1" x14ac:dyDescent="0.3">
      <c r="A48" s="23"/>
      <c r="B48" s="33">
        <v>42</v>
      </c>
      <c r="C48" s="83">
        <f t="shared" si="2"/>
        <v>44547</v>
      </c>
      <c r="D48" s="44">
        <v>24</v>
      </c>
      <c r="E48" s="75">
        <v>0</v>
      </c>
      <c r="F48" s="30">
        <f t="shared" si="0"/>
        <v>24</v>
      </c>
      <c r="G48" s="105">
        <f t="shared" si="1"/>
        <v>675161</v>
      </c>
    </row>
    <row r="49" spans="1:7" ht="14.4" x14ac:dyDescent="0.3">
      <c r="A49" s="23"/>
      <c r="B49" s="29">
        <v>43</v>
      </c>
      <c r="C49" s="83">
        <f t="shared" si="2"/>
        <v>44554</v>
      </c>
      <c r="D49" s="44">
        <v>33</v>
      </c>
      <c r="E49" s="75">
        <v>0</v>
      </c>
      <c r="F49" s="30">
        <f t="shared" si="0"/>
        <v>33</v>
      </c>
      <c r="G49" s="105">
        <f t="shared" si="1"/>
        <v>675194</v>
      </c>
    </row>
    <row r="50" spans="1:7" ht="15" customHeight="1" x14ac:dyDescent="0.3">
      <c r="A50" s="23"/>
      <c r="B50" s="31">
        <v>44</v>
      </c>
      <c r="C50" s="83">
        <f t="shared" si="2"/>
        <v>44561</v>
      </c>
      <c r="D50" s="44">
        <v>2</v>
      </c>
      <c r="E50" s="75">
        <v>210</v>
      </c>
      <c r="F50" s="30">
        <f t="shared" si="0"/>
        <v>212</v>
      </c>
      <c r="G50" s="105">
        <f t="shared" si="1"/>
        <v>675406</v>
      </c>
    </row>
    <row r="51" spans="1:7" ht="15" customHeight="1" x14ac:dyDescent="0.3">
      <c r="A51" s="23"/>
      <c r="B51" s="31">
        <v>45</v>
      </c>
      <c r="C51" s="83">
        <f t="shared" si="2"/>
        <v>44568</v>
      </c>
      <c r="D51" s="44">
        <v>4</v>
      </c>
      <c r="E51" s="75">
        <v>0</v>
      </c>
      <c r="F51" s="30">
        <f t="shared" si="0"/>
        <v>4</v>
      </c>
      <c r="G51" s="105">
        <f t="shared" si="1"/>
        <v>675410</v>
      </c>
    </row>
    <row r="52" spans="1:7" ht="15" customHeight="1" x14ac:dyDescent="0.3">
      <c r="A52" s="23"/>
      <c r="B52" s="33">
        <v>46</v>
      </c>
      <c r="C52" s="83">
        <f t="shared" si="2"/>
        <v>44575</v>
      </c>
      <c r="D52" s="44">
        <v>9</v>
      </c>
      <c r="E52" s="75">
        <v>0</v>
      </c>
      <c r="F52" s="30">
        <f t="shared" si="0"/>
        <v>9</v>
      </c>
      <c r="G52" s="105">
        <f t="shared" si="1"/>
        <v>675419</v>
      </c>
    </row>
    <row r="53" spans="1:7" ht="15" customHeight="1" x14ac:dyDescent="0.3">
      <c r="A53" s="23"/>
      <c r="B53" s="29">
        <v>47</v>
      </c>
      <c r="C53" s="83">
        <f t="shared" si="2"/>
        <v>44582</v>
      </c>
      <c r="D53" s="44">
        <v>0</v>
      </c>
      <c r="E53" s="75">
        <v>0</v>
      </c>
      <c r="F53" s="30">
        <f t="shared" si="0"/>
        <v>0</v>
      </c>
      <c r="G53" s="105">
        <f t="shared" si="1"/>
        <v>675419</v>
      </c>
    </row>
    <row r="54" spans="1:7" ht="15" customHeight="1" x14ac:dyDescent="0.3">
      <c r="A54" s="23"/>
      <c r="B54" s="31">
        <v>48</v>
      </c>
      <c r="C54" s="83">
        <f t="shared" si="2"/>
        <v>44589</v>
      </c>
      <c r="D54" s="44">
        <v>27</v>
      </c>
      <c r="E54" s="75">
        <v>725</v>
      </c>
      <c r="F54" s="30">
        <f>D54+E54</f>
        <v>752</v>
      </c>
      <c r="G54" s="105">
        <f t="shared" si="1"/>
        <v>676171</v>
      </c>
    </row>
    <row r="55" spans="1:7" s="1" customFormat="1" ht="15" customHeight="1" x14ac:dyDescent="0.3">
      <c r="A55" s="26"/>
      <c r="B55" s="31">
        <v>49</v>
      </c>
      <c r="C55" s="83">
        <f t="shared" si="2"/>
        <v>44596</v>
      </c>
      <c r="D55" s="44">
        <v>434</v>
      </c>
      <c r="E55" s="75">
        <v>-12</v>
      </c>
      <c r="F55" s="30">
        <f>D55+E55</f>
        <v>422</v>
      </c>
      <c r="G55" s="105">
        <f t="shared" si="1"/>
        <v>676593</v>
      </c>
    </row>
    <row r="56" spans="1:7" ht="15" customHeight="1" x14ac:dyDescent="0.3">
      <c r="A56" s="23"/>
      <c r="B56" s="33">
        <v>50</v>
      </c>
      <c r="C56" s="83">
        <f t="shared" si="2"/>
        <v>44603</v>
      </c>
      <c r="D56" s="44">
        <v>2291</v>
      </c>
      <c r="E56" s="75">
        <v>0</v>
      </c>
      <c r="F56" s="30">
        <f>D56+E56</f>
        <v>2291</v>
      </c>
      <c r="G56" s="105">
        <f t="shared" si="1"/>
        <v>678884</v>
      </c>
    </row>
    <row r="57" spans="1:7" ht="15" customHeight="1" x14ac:dyDescent="0.3">
      <c r="A57" s="23"/>
      <c r="B57" s="29">
        <v>51</v>
      </c>
      <c r="C57" s="83">
        <f t="shared" si="2"/>
        <v>44610</v>
      </c>
      <c r="D57" s="44">
        <v>3211</v>
      </c>
      <c r="E57" s="75">
        <v>0</v>
      </c>
      <c r="F57" s="30">
        <f>D57+E57</f>
        <v>3211</v>
      </c>
      <c r="G57" s="105">
        <f t="shared" si="1"/>
        <v>682095</v>
      </c>
    </row>
    <row r="58" spans="1:7" ht="15" customHeight="1" x14ac:dyDescent="0.3">
      <c r="A58" s="23"/>
      <c r="B58" s="31">
        <v>52</v>
      </c>
      <c r="C58" s="83">
        <f t="shared" si="2"/>
        <v>44617</v>
      </c>
      <c r="D58" s="44">
        <v>4537</v>
      </c>
      <c r="E58" s="75">
        <v>0</v>
      </c>
      <c r="F58" s="30">
        <f>D58+E58</f>
        <v>4537</v>
      </c>
      <c r="G58" s="105">
        <f t="shared" si="1"/>
        <v>686632</v>
      </c>
    </row>
    <row r="59" spans="1:7" ht="14.4" x14ac:dyDescent="0.3">
      <c r="A59" s="23"/>
      <c r="B59" s="31">
        <v>53</v>
      </c>
      <c r="C59" s="83"/>
      <c r="D59" s="44"/>
      <c r="E59" s="40"/>
      <c r="F59" s="30"/>
      <c r="G59" s="34"/>
    </row>
    <row r="60" spans="1:7" ht="13.8" x14ac:dyDescent="0.25">
      <c r="A60" s="23"/>
      <c r="B60" s="23"/>
      <c r="C60" s="80"/>
      <c r="D60" s="46"/>
      <c r="E60" s="35"/>
      <c r="F60" s="36"/>
      <c r="G60" s="37"/>
    </row>
    <row r="61" spans="1:7" ht="13.8" x14ac:dyDescent="0.25">
      <c r="A61" s="23"/>
      <c r="B61" s="23"/>
      <c r="C61" s="80"/>
      <c r="D61" s="46"/>
      <c r="E61" s="35"/>
      <c r="F61" s="36"/>
      <c r="G61" s="37"/>
    </row>
    <row r="62" spans="1:7" ht="13.8" x14ac:dyDescent="0.25">
      <c r="A62" s="23"/>
      <c r="B62" s="23"/>
      <c r="C62" s="80"/>
      <c r="D62" s="46"/>
      <c r="E62" s="35"/>
      <c r="F62" s="36"/>
      <c r="G62" s="37"/>
    </row>
    <row r="63" spans="1:7" ht="13.8" x14ac:dyDescent="0.25">
      <c r="A63" s="23"/>
      <c r="B63" s="23"/>
      <c r="C63" s="80"/>
      <c r="D63" s="46"/>
      <c r="E63" s="35"/>
      <c r="F63" s="36"/>
      <c r="G63" s="37"/>
    </row>
    <row r="64" spans="1:7" ht="13.8" x14ac:dyDescent="0.25">
      <c r="A64" s="23"/>
      <c r="B64" s="23"/>
      <c r="C64" s="80"/>
      <c r="D64" s="46"/>
      <c r="E64" s="35"/>
      <c r="F64" s="36"/>
      <c r="G64" s="37"/>
    </row>
    <row r="65" spans="4:7" s="2" customFormat="1" x14ac:dyDescent="0.2">
      <c r="D65" s="47"/>
      <c r="E65" s="5"/>
      <c r="F65" s="8"/>
      <c r="G65" s="6"/>
    </row>
    <row r="66" spans="4:7" s="2" customFormat="1" x14ac:dyDescent="0.2">
      <c r="D66" s="47"/>
      <c r="E66" s="5"/>
      <c r="F66" s="8"/>
      <c r="G66" s="6"/>
    </row>
    <row r="67" spans="4:7" s="2" customFormat="1" x14ac:dyDescent="0.2">
      <c r="D67" s="47"/>
      <c r="E67" s="5"/>
      <c r="F67" s="8"/>
      <c r="G67" s="6"/>
    </row>
    <row r="68" spans="4:7" s="2" customFormat="1" x14ac:dyDescent="0.2">
      <c r="D68" s="47"/>
      <c r="E68" s="5"/>
      <c r="F68" s="8"/>
      <c r="G68" s="6"/>
    </row>
    <row r="69" spans="4:7" s="2" customFormat="1" x14ac:dyDescent="0.2">
      <c r="D69" s="47"/>
      <c r="E69" s="5"/>
      <c r="F69" s="8"/>
      <c r="G69" s="6"/>
    </row>
    <row r="70" spans="4:7" s="2" customFormat="1" x14ac:dyDescent="0.2">
      <c r="D70" s="47"/>
      <c r="E70" s="5"/>
      <c r="F70" s="8"/>
      <c r="G70" s="6"/>
    </row>
    <row r="71" spans="4:7" s="2" customFormat="1" x14ac:dyDescent="0.2">
      <c r="D71" s="47"/>
      <c r="E71" s="5"/>
      <c r="F71" s="8"/>
      <c r="G71" s="6"/>
    </row>
    <row r="72" spans="4:7" s="2" customFormat="1" x14ac:dyDescent="0.2">
      <c r="D72" s="47"/>
      <c r="E72" s="5"/>
      <c r="F72" s="8"/>
      <c r="G72" s="6"/>
    </row>
    <row r="73" spans="4:7" s="2" customFormat="1" x14ac:dyDescent="0.2">
      <c r="D73" s="47"/>
      <c r="E73" s="5"/>
      <c r="F73" s="8"/>
      <c r="G73" s="6"/>
    </row>
    <row r="74" spans="4:7" s="2" customFormat="1" x14ac:dyDescent="0.2">
      <c r="D74" s="47"/>
      <c r="E74" s="5"/>
      <c r="F74" s="8"/>
      <c r="G74" s="6"/>
    </row>
    <row r="75" spans="4:7" s="2" customFormat="1" x14ac:dyDescent="0.2">
      <c r="D75" s="47"/>
      <c r="E75" s="5"/>
      <c r="F75" s="8"/>
      <c r="G75" s="6"/>
    </row>
    <row r="76" spans="4:7" s="2" customFormat="1" x14ac:dyDescent="0.2">
      <c r="D76" s="47"/>
      <c r="E76" s="5"/>
      <c r="F76" s="8"/>
      <c r="G76" s="6"/>
    </row>
    <row r="77" spans="4:7" s="2" customFormat="1" x14ac:dyDescent="0.2">
      <c r="D77" s="47"/>
      <c r="E77" s="5"/>
      <c r="F77" s="8"/>
      <c r="G77" s="6"/>
    </row>
    <row r="78" spans="4:7" s="2" customFormat="1" x14ac:dyDescent="0.2">
      <c r="D78" s="47"/>
      <c r="E78" s="5"/>
      <c r="F78" s="8"/>
      <c r="G78" s="6"/>
    </row>
    <row r="79" spans="4:7" s="2" customFormat="1" x14ac:dyDescent="0.2">
      <c r="D79" s="47"/>
      <c r="E79" s="5"/>
      <c r="F79" s="8"/>
      <c r="G79" s="6"/>
    </row>
    <row r="80" spans="4:7" s="2" customFormat="1" x14ac:dyDescent="0.2">
      <c r="D80" s="47"/>
      <c r="E80" s="5"/>
      <c r="F80" s="8"/>
      <c r="G80" s="6"/>
    </row>
    <row r="81" spans="4:7" s="2" customFormat="1" x14ac:dyDescent="0.2">
      <c r="D81" s="47"/>
      <c r="E81" s="5"/>
      <c r="F81" s="8"/>
      <c r="G81" s="6"/>
    </row>
    <row r="82" spans="4:7" s="2" customFormat="1" x14ac:dyDescent="0.2">
      <c r="D82" s="47"/>
      <c r="E82" s="5"/>
      <c r="F82" s="8"/>
      <c r="G82" s="6"/>
    </row>
    <row r="83" spans="4:7" s="2" customFormat="1" x14ac:dyDescent="0.2">
      <c r="D83" s="47"/>
      <c r="E83" s="5"/>
      <c r="F83" s="8"/>
      <c r="G83" s="6"/>
    </row>
    <row r="84" spans="4:7" s="2" customFormat="1" x14ac:dyDescent="0.2">
      <c r="D84" s="47"/>
      <c r="E84" s="5"/>
      <c r="F84" s="8"/>
      <c r="G84" s="6"/>
    </row>
    <row r="85" spans="4:7" s="2" customFormat="1" x14ac:dyDescent="0.2">
      <c r="D85" s="47"/>
      <c r="E85" s="5"/>
      <c r="F85" s="8"/>
      <c r="G85" s="6"/>
    </row>
    <row r="86" spans="4:7" s="2" customFormat="1" x14ac:dyDescent="0.2">
      <c r="D86" s="47"/>
      <c r="E86" s="5"/>
      <c r="F86" s="8"/>
      <c r="G86" s="6"/>
    </row>
    <row r="87" spans="4:7" s="2" customFormat="1" x14ac:dyDescent="0.2">
      <c r="D87" s="47"/>
      <c r="E87" s="5"/>
      <c r="F87" s="8"/>
      <c r="G87" s="6"/>
    </row>
    <row r="88" spans="4:7" s="2" customFormat="1" x14ac:dyDescent="0.2">
      <c r="D88" s="47"/>
      <c r="E88" s="5"/>
      <c r="F88" s="8"/>
      <c r="G88" s="6"/>
    </row>
    <row r="89" spans="4:7" s="2" customFormat="1" x14ac:dyDescent="0.2">
      <c r="D89" s="47"/>
      <c r="E89" s="5"/>
      <c r="F89" s="8"/>
      <c r="G89" s="6"/>
    </row>
    <row r="90" spans="4:7" s="2" customFormat="1" x14ac:dyDescent="0.2">
      <c r="D90" s="47"/>
      <c r="E90" s="5"/>
      <c r="F90" s="8"/>
      <c r="G90" s="6"/>
    </row>
  </sheetData>
  <mergeCells count="3">
    <mergeCell ref="B2:G2"/>
    <mergeCell ref="D3:G3"/>
    <mergeCell ref="B6:G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5156E-4A1E-4CBA-A467-28C4463E735C}">
  <dimension ref="A1:H90"/>
  <sheetViews>
    <sheetView workbookViewId="0">
      <selection activeCell="K8" sqref="K8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84" bestFit="1" customWidth="1"/>
    <col min="4" max="4" width="13.33203125" style="45" customWidth="1"/>
    <col min="5" max="5" width="12" style="2" customWidth="1"/>
    <col min="6" max="6" width="13.33203125" style="9" customWidth="1"/>
    <col min="7" max="7" width="12.33203125" style="7" customWidth="1"/>
    <col min="8" max="8" width="30.44140625" style="2" customWidth="1"/>
    <col min="9" max="9" width="12.33203125" style="2" bestFit="1" customWidth="1"/>
    <col min="10" max="10" width="12.109375" style="2" bestFit="1" customWidth="1"/>
    <col min="11" max="11" width="13.109375" style="2" bestFit="1" customWidth="1"/>
    <col min="12" max="12" width="36" style="2" customWidth="1"/>
    <col min="13" max="16384" width="8.88671875" style="2"/>
  </cols>
  <sheetData>
    <row r="1" spans="1:7" ht="13.8" x14ac:dyDescent="0.25">
      <c r="A1" s="23"/>
      <c r="B1" s="23"/>
      <c r="C1" s="80"/>
      <c r="D1" s="42"/>
      <c r="E1" s="23"/>
      <c r="F1" s="24"/>
      <c r="G1" s="25"/>
    </row>
    <row r="2" spans="1:7" ht="24" customHeight="1" thickBot="1" x14ac:dyDescent="0.3">
      <c r="A2" s="23"/>
      <c r="B2" s="132" t="s">
        <v>44</v>
      </c>
      <c r="C2" s="132"/>
      <c r="D2" s="132"/>
      <c r="E2" s="132"/>
      <c r="F2" s="132"/>
      <c r="G2" s="132"/>
    </row>
    <row r="3" spans="1:7" s="3" customFormat="1" ht="18.600000000000001" thickTop="1" thickBot="1" x14ac:dyDescent="0.35">
      <c r="A3" s="26"/>
      <c r="B3" s="27"/>
      <c r="C3" s="81"/>
      <c r="D3" s="131" t="s">
        <v>45</v>
      </c>
      <c r="E3" s="131"/>
      <c r="F3" s="131"/>
      <c r="G3" s="131"/>
    </row>
    <row r="4" spans="1:7" s="1" customFormat="1" ht="29.4" thickBot="1" x14ac:dyDescent="0.3">
      <c r="A4" s="26"/>
      <c r="B4" s="28" t="s">
        <v>13</v>
      </c>
      <c r="C4" s="82" t="s">
        <v>0</v>
      </c>
      <c r="D4" s="43" t="s">
        <v>2</v>
      </c>
      <c r="E4" s="28" t="s">
        <v>1</v>
      </c>
      <c r="F4" s="28" t="s">
        <v>8</v>
      </c>
      <c r="G4" s="28" t="s">
        <v>3</v>
      </c>
    </row>
    <row r="5" spans="1:7" s="1" customFormat="1" ht="29.4" thickBot="1" x14ac:dyDescent="0.3">
      <c r="A5" s="26"/>
      <c r="B5" s="28" t="s">
        <v>12</v>
      </c>
      <c r="C5" s="82" t="s">
        <v>4</v>
      </c>
      <c r="D5" s="43" t="s">
        <v>5</v>
      </c>
      <c r="E5" s="28" t="s">
        <v>6</v>
      </c>
      <c r="F5" s="28" t="s">
        <v>9</v>
      </c>
      <c r="G5" s="28" t="s">
        <v>7</v>
      </c>
    </row>
    <row r="6" spans="1:7" ht="20.25" customHeight="1" thickBot="1" x14ac:dyDescent="0.35">
      <c r="A6" s="23"/>
      <c r="B6" s="133" t="s">
        <v>53</v>
      </c>
      <c r="C6" s="134"/>
      <c r="D6" s="134"/>
      <c r="E6" s="134"/>
      <c r="F6" s="134"/>
      <c r="G6" s="134"/>
    </row>
    <row r="7" spans="1:7" ht="14.4" x14ac:dyDescent="0.3">
      <c r="A7" s="23"/>
      <c r="B7" s="31">
        <v>1</v>
      </c>
      <c r="C7" s="83">
        <v>44624</v>
      </c>
      <c r="D7" s="75">
        <v>3081</v>
      </c>
      <c r="E7" s="75">
        <v>-533</v>
      </c>
      <c r="F7" s="30">
        <f t="shared" ref="F7:F53" si="0">D7+E7</f>
        <v>2548</v>
      </c>
      <c r="G7" s="32">
        <f>F7</f>
        <v>2548</v>
      </c>
    </row>
    <row r="8" spans="1:7" ht="14.4" x14ac:dyDescent="0.3">
      <c r="A8" s="23"/>
      <c r="B8" s="33">
        <v>2</v>
      </c>
      <c r="C8" s="83">
        <f t="shared" ref="C8:C58" si="1">C7+7</f>
        <v>44631</v>
      </c>
      <c r="D8" s="75">
        <v>1067</v>
      </c>
      <c r="E8" s="75">
        <v>-25</v>
      </c>
      <c r="F8" s="30">
        <f t="shared" si="0"/>
        <v>1042</v>
      </c>
      <c r="G8" s="105">
        <f t="shared" ref="G8:G58" si="2">G7+F8</f>
        <v>3590</v>
      </c>
    </row>
    <row r="9" spans="1:7" ht="14.4" x14ac:dyDescent="0.3">
      <c r="A9" s="23"/>
      <c r="B9" s="29">
        <v>3</v>
      </c>
      <c r="C9" s="83">
        <f t="shared" si="1"/>
        <v>44638</v>
      </c>
      <c r="D9" s="75">
        <v>7405</v>
      </c>
      <c r="E9" s="75">
        <v>0</v>
      </c>
      <c r="F9" s="30">
        <f t="shared" si="0"/>
        <v>7405</v>
      </c>
      <c r="G9" s="105">
        <f t="shared" si="2"/>
        <v>10995</v>
      </c>
    </row>
    <row r="10" spans="1:7" ht="14.4" x14ac:dyDescent="0.3">
      <c r="A10" s="23"/>
      <c r="B10" s="31">
        <v>4</v>
      </c>
      <c r="C10" s="83">
        <f t="shared" si="1"/>
        <v>44645</v>
      </c>
      <c r="D10" s="75">
        <v>53154</v>
      </c>
      <c r="E10" s="75">
        <v>0</v>
      </c>
      <c r="F10" s="30">
        <f t="shared" si="0"/>
        <v>53154</v>
      </c>
      <c r="G10" s="105">
        <f t="shared" si="2"/>
        <v>64149</v>
      </c>
    </row>
    <row r="11" spans="1:7" ht="14.4" x14ac:dyDescent="0.3">
      <c r="A11" s="23"/>
      <c r="B11" s="31">
        <v>5</v>
      </c>
      <c r="C11" s="83">
        <f t="shared" si="1"/>
        <v>44652</v>
      </c>
      <c r="D11" s="75">
        <v>3286</v>
      </c>
      <c r="E11" s="75">
        <v>0</v>
      </c>
      <c r="F11" s="30">
        <f t="shared" si="0"/>
        <v>3286</v>
      </c>
      <c r="G11" s="105">
        <f t="shared" si="2"/>
        <v>67435</v>
      </c>
    </row>
    <row r="12" spans="1:7" ht="14.4" x14ac:dyDescent="0.3">
      <c r="A12" s="23"/>
      <c r="B12" s="33">
        <v>6</v>
      </c>
      <c r="C12" s="83">
        <f t="shared" si="1"/>
        <v>44659</v>
      </c>
      <c r="D12" s="75">
        <v>20183</v>
      </c>
      <c r="E12" s="75">
        <v>0</v>
      </c>
      <c r="F12" s="30">
        <f t="shared" si="0"/>
        <v>20183</v>
      </c>
      <c r="G12" s="105">
        <f t="shared" si="2"/>
        <v>87618</v>
      </c>
    </row>
    <row r="13" spans="1:7" ht="14.4" x14ac:dyDescent="0.3">
      <c r="A13" s="23"/>
      <c r="B13" s="29">
        <v>7</v>
      </c>
      <c r="C13" s="83">
        <f t="shared" si="1"/>
        <v>44666</v>
      </c>
      <c r="D13" s="75">
        <v>10241</v>
      </c>
      <c r="E13" s="75">
        <v>0</v>
      </c>
      <c r="F13" s="30">
        <f t="shared" si="0"/>
        <v>10241</v>
      </c>
      <c r="G13" s="105">
        <f t="shared" si="2"/>
        <v>97859</v>
      </c>
    </row>
    <row r="14" spans="1:7" ht="14.4" x14ac:dyDescent="0.3">
      <c r="A14" s="23"/>
      <c r="B14" s="31">
        <v>8</v>
      </c>
      <c r="C14" s="83">
        <f t="shared" si="1"/>
        <v>44673</v>
      </c>
      <c r="D14" s="75">
        <v>26463</v>
      </c>
      <c r="E14" s="75">
        <v>0</v>
      </c>
      <c r="F14" s="30">
        <f t="shared" si="0"/>
        <v>26463</v>
      </c>
      <c r="G14" s="105">
        <f t="shared" si="2"/>
        <v>124322</v>
      </c>
    </row>
    <row r="15" spans="1:7" ht="13.5" customHeight="1" x14ac:dyDescent="0.3">
      <c r="A15" s="23"/>
      <c r="B15" s="31">
        <v>9</v>
      </c>
      <c r="C15" s="83">
        <f t="shared" si="1"/>
        <v>44680</v>
      </c>
      <c r="D15" s="75">
        <v>86517</v>
      </c>
      <c r="E15" s="75">
        <v>192</v>
      </c>
      <c r="F15" s="30">
        <f t="shared" si="0"/>
        <v>86709</v>
      </c>
      <c r="G15" s="105">
        <f t="shared" si="2"/>
        <v>211031</v>
      </c>
    </row>
    <row r="16" spans="1:7" ht="14.4" x14ac:dyDescent="0.3">
      <c r="A16" s="23"/>
      <c r="B16" s="33">
        <v>10</v>
      </c>
      <c r="C16" s="83">
        <f t="shared" si="1"/>
        <v>44687</v>
      </c>
      <c r="D16" s="75">
        <v>44578</v>
      </c>
      <c r="E16" s="75">
        <v>0</v>
      </c>
      <c r="F16" s="30">
        <f t="shared" si="0"/>
        <v>44578</v>
      </c>
      <c r="G16" s="105">
        <f t="shared" si="2"/>
        <v>255609</v>
      </c>
    </row>
    <row r="17" spans="1:8" ht="14.4" x14ac:dyDescent="0.3">
      <c r="A17" s="23"/>
      <c r="B17" s="29">
        <v>11</v>
      </c>
      <c r="C17" s="83">
        <f t="shared" si="1"/>
        <v>44694</v>
      </c>
      <c r="D17" s="75">
        <v>50184</v>
      </c>
      <c r="E17" s="75">
        <v>0</v>
      </c>
      <c r="F17" s="30">
        <f t="shared" si="0"/>
        <v>50184</v>
      </c>
      <c r="G17" s="105">
        <f t="shared" si="2"/>
        <v>305793</v>
      </c>
    </row>
    <row r="18" spans="1:8" ht="14.4" x14ac:dyDescent="0.3">
      <c r="A18" s="23"/>
      <c r="B18" s="31">
        <v>12</v>
      </c>
      <c r="C18" s="83">
        <f t="shared" si="1"/>
        <v>44701</v>
      </c>
      <c r="D18" s="75">
        <v>47331</v>
      </c>
      <c r="E18" s="75">
        <v>0</v>
      </c>
      <c r="F18" s="30">
        <f t="shared" si="0"/>
        <v>47331</v>
      </c>
      <c r="G18" s="105">
        <f t="shared" si="2"/>
        <v>353124</v>
      </c>
    </row>
    <row r="19" spans="1:8" ht="14.4" x14ac:dyDescent="0.3">
      <c r="A19" s="23"/>
      <c r="B19" s="31">
        <v>13</v>
      </c>
      <c r="C19" s="83">
        <f t="shared" si="1"/>
        <v>44708</v>
      </c>
      <c r="D19" s="75">
        <v>93686</v>
      </c>
      <c r="E19" s="75">
        <v>26416</v>
      </c>
      <c r="F19" s="30">
        <f t="shared" si="0"/>
        <v>120102</v>
      </c>
      <c r="G19" s="105">
        <f t="shared" si="2"/>
        <v>473226</v>
      </c>
    </row>
    <row r="20" spans="1:8" ht="14.4" x14ac:dyDescent="0.3">
      <c r="A20" s="23"/>
      <c r="B20" s="33">
        <v>14</v>
      </c>
      <c r="C20" s="83">
        <f t="shared" si="1"/>
        <v>44715</v>
      </c>
      <c r="D20" s="75">
        <v>32469</v>
      </c>
      <c r="E20" s="75">
        <v>6538</v>
      </c>
      <c r="F20" s="30">
        <f t="shared" si="0"/>
        <v>39007</v>
      </c>
      <c r="G20" s="105">
        <f t="shared" si="2"/>
        <v>512233</v>
      </c>
    </row>
    <row r="21" spans="1:8" ht="14.4" x14ac:dyDescent="0.3">
      <c r="A21" s="23"/>
      <c r="B21" s="29">
        <v>15</v>
      </c>
      <c r="C21" s="83">
        <f t="shared" si="1"/>
        <v>44722</v>
      </c>
      <c r="D21" s="75">
        <v>53659</v>
      </c>
      <c r="E21" s="75">
        <v>13960</v>
      </c>
      <c r="F21" s="30">
        <f t="shared" si="0"/>
        <v>67619</v>
      </c>
      <c r="G21" s="105">
        <f t="shared" si="2"/>
        <v>579852</v>
      </c>
    </row>
    <row r="22" spans="1:8" ht="14.4" x14ac:dyDescent="0.3">
      <c r="A22" s="23"/>
      <c r="B22" s="31">
        <v>16</v>
      </c>
      <c r="C22" s="83">
        <f t="shared" si="1"/>
        <v>44729</v>
      </c>
      <c r="D22" s="75">
        <v>35001</v>
      </c>
      <c r="E22" s="75">
        <v>15082</v>
      </c>
      <c r="F22" s="30">
        <f t="shared" si="0"/>
        <v>50083</v>
      </c>
      <c r="G22" s="105">
        <f t="shared" si="2"/>
        <v>629935</v>
      </c>
    </row>
    <row r="23" spans="1:8" ht="14.4" x14ac:dyDescent="0.3">
      <c r="A23" s="23"/>
      <c r="B23" s="31">
        <v>17</v>
      </c>
      <c r="C23" s="83">
        <f t="shared" si="1"/>
        <v>44736</v>
      </c>
      <c r="D23" s="77">
        <v>26403</v>
      </c>
      <c r="E23" s="75">
        <v>11679</v>
      </c>
      <c r="F23" s="30">
        <f t="shared" si="0"/>
        <v>38082</v>
      </c>
      <c r="G23" s="105">
        <f t="shared" si="2"/>
        <v>668017</v>
      </c>
    </row>
    <row r="24" spans="1:8" ht="15" customHeight="1" x14ac:dyDescent="0.3">
      <c r="A24" s="23"/>
      <c r="B24" s="33">
        <v>18</v>
      </c>
      <c r="C24" s="83">
        <f t="shared" si="1"/>
        <v>44743</v>
      </c>
      <c r="D24" s="77">
        <v>23632</v>
      </c>
      <c r="E24" s="75">
        <v>9864</v>
      </c>
      <c r="F24" s="30">
        <f t="shared" si="0"/>
        <v>33496</v>
      </c>
      <c r="G24" s="105">
        <f t="shared" si="2"/>
        <v>701513</v>
      </c>
    </row>
    <row r="25" spans="1:8" ht="15" customHeight="1" x14ac:dyDescent="0.3">
      <c r="A25" s="23"/>
      <c r="B25" s="29">
        <v>19</v>
      </c>
      <c r="C25" s="83">
        <f t="shared" si="1"/>
        <v>44750</v>
      </c>
      <c r="D25" s="77">
        <v>41333</v>
      </c>
      <c r="E25" s="75">
        <v>838</v>
      </c>
      <c r="F25" s="30">
        <f t="shared" si="0"/>
        <v>42171</v>
      </c>
      <c r="G25" s="105">
        <f t="shared" si="2"/>
        <v>743684</v>
      </c>
    </row>
    <row r="26" spans="1:8" ht="15" customHeight="1" x14ac:dyDescent="0.3">
      <c r="A26" s="23"/>
      <c r="B26" s="31">
        <v>20</v>
      </c>
      <c r="C26" s="83">
        <f t="shared" si="1"/>
        <v>44757</v>
      </c>
      <c r="D26" s="77">
        <v>32994</v>
      </c>
      <c r="E26" s="75">
        <v>1128</v>
      </c>
      <c r="F26" s="30">
        <f t="shared" si="0"/>
        <v>34122</v>
      </c>
      <c r="G26" s="105">
        <f t="shared" si="2"/>
        <v>777806</v>
      </c>
    </row>
    <row r="27" spans="1:8" ht="15" customHeight="1" x14ac:dyDescent="0.3">
      <c r="A27" s="23"/>
      <c r="B27" s="31">
        <v>21</v>
      </c>
      <c r="C27" s="83">
        <f t="shared" si="1"/>
        <v>44764</v>
      </c>
      <c r="D27" s="77">
        <v>17651</v>
      </c>
      <c r="E27" s="75">
        <v>-204</v>
      </c>
      <c r="F27" s="30">
        <f t="shared" si="0"/>
        <v>17447</v>
      </c>
      <c r="G27" s="105">
        <f t="shared" si="2"/>
        <v>795253</v>
      </c>
    </row>
    <row r="28" spans="1:8" ht="15" customHeight="1" x14ac:dyDescent="0.3">
      <c r="A28" s="23"/>
      <c r="B28" s="33">
        <v>22</v>
      </c>
      <c r="C28" s="83">
        <f t="shared" si="1"/>
        <v>44771</v>
      </c>
      <c r="D28" s="77">
        <v>11409</v>
      </c>
      <c r="E28" s="75">
        <v>4382</v>
      </c>
      <c r="F28" s="30">
        <f t="shared" si="0"/>
        <v>15791</v>
      </c>
      <c r="G28" s="105">
        <f t="shared" si="2"/>
        <v>811044</v>
      </c>
      <c r="H28" s="45"/>
    </row>
    <row r="29" spans="1:8" ht="15" customHeight="1" x14ac:dyDescent="0.3">
      <c r="A29" s="23"/>
      <c r="B29" s="29">
        <v>23</v>
      </c>
      <c r="C29" s="83">
        <f t="shared" si="1"/>
        <v>44778</v>
      </c>
      <c r="D29" s="77">
        <v>5435</v>
      </c>
      <c r="E29" s="75">
        <v>238</v>
      </c>
      <c r="F29" s="30">
        <f t="shared" si="0"/>
        <v>5673</v>
      </c>
      <c r="G29" s="105">
        <f t="shared" si="2"/>
        <v>816717</v>
      </c>
    </row>
    <row r="30" spans="1:8" ht="15" customHeight="1" x14ac:dyDescent="0.3">
      <c r="A30" s="23"/>
      <c r="B30" s="31">
        <v>24</v>
      </c>
      <c r="C30" s="83">
        <f t="shared" si="1"/>
        <v>44785</v>
      </c>
      <c r="D30" s="77">
        <v>5594</v>
      </c>
      <c r="E30" s="75">
        <v>147</v>
      </c>
      <c r="F30" s="30">
        <f t="shared" si="0"/>
        <v>5741</v>
      </c>
      <c r="G30" s="105">
        <f t="shared" si="2"/>
        <v>822458</v>
      </c>
    </row>
    <row r="31" spans="1:8" ht="15" customHeight="1" x14ac:dyDescent="0.3">
      <c r="A31" s="23"/>
      <c r="B31" s="31">
        <v>25</v>
      </c>
      <c r="C31" s="83">
        <f t="shared" si="1"/>
        <v>44792</v>
      </c>
      <c r="D31" s="44">
        <v>3232</v>
      </c>
      <c r="E31" s="75">
        <v>-409</v>
      </c>
      <c r="F31" s="30">
        <f t="shared" si="0"/>
        <v>2823</v>
      </c>
      <c r="G31" s="105">
        <f t="shared" si="2"/>
        <v>825281</v>
      </c>
    </row>
    <row r="32" spans="1:8" ht="15" customHeight="1" x14ac:dyDescent="0.3">
      <c r="A32" s="23"/>
      <c r="B32" s="33">
        <v>26</v>
      </c>
      <c r="C32" s="83">
        <f t="shared" si="1"/>
        <v>44799</v>
      </c>
      <c r="D32" s="44">
        <v>2089</v>
      </c>
      <c r="E32" s="75">
        <v>-39</v>
      </c>
      <c r="F32" s="30">
        <f t="shared" si="0"/>
        <v>2050</v>
      </c>
      <c r="G32" s="105">
        <f t="shared" si="2"/>
        <v>827331</v>
      </c>
    </row>
    <row r="33" spans="1:7" ht="15" customHeight="1" x14ac:dyDescent="0.3">
      <c r="A33" s="23"/>
      <c r="B33" s="29">
        <v>27</v>
      </c>
      <c r="C33" s="83">
        <f t="shared" si="1"/>
        <v>44806</v>
      </c>
      <c r="D33" s="44">
        <v>1193</v>
      </c>
      <c r="E33" s="75">
        <v>148</v>
      </c>
      <c r="F33" s="30">
        <f t="shared" si="0"/>
        <v>1341</v>
      </c>
      <c r="G33" s="105">
        <f t="shared" si="2"/>
        <v>828672</v>
      </c>
    </row>
    <row r="34" spans="1:7" ht="15" customHeight="1" x14ac:dyDescent="0.3">
      <c r="A34" s="23"/>
      <c r="B34" s="31">
        <v>28</v>
      </c>
      <c r="C34" s="83">
        <f t="shared" si="1"/>
        <v>44813</v>
      </c>
      <c r="D34" s="44">
        <v>1438</v>
      </c>
      <c r="E34" s="75">
        <v>-30</v>
      </c>
      <c r="F34" s="30">
        <f t="shared" si="0"/>
        <v>1408</v>
      </c>
      <c r="G34" s="105">
        <f t="shared" si="2"/>
        <v>830080</v>
      </c>
    </row>
    <row r="35" spans="1:7" ht="16.5" customHeight="1" x14ac:dyDescent="0.3">
      <c r="A35" s="23"/>
      <c r="B35" s="31">
        <v>29</v>
      </c>
      <c r="C35" s="83">
        <f t="shared" si="1"/>
        <v>44820</v>
      </c>
      <c r="D35" s="44">
        <v>1113</v>
      </c>
      <c r="E35" s="75">
        <v>-55</v>
      </c>
      <c r="F35" s="30">
        <f t="shared" si="0"/>
        <v>1058</v>
      </c>
      <c r="G35" s="105">
        <f t="shared" si="2"/>
        <v>831138</v>
      </c>
    </row>
    <row r="36" spans="1:7" ht="17.25" customHeight="1" x14ac:dyDescent="0.3">
      <c r="A36" s="23"/>
      <c r="B36" s="33">
        <v>30</v>
      </c>
      <c r="C36" s="83">
        <f t="shared" si="1"/>
        <v>44827</v>
      </c>
      <c r="D36" s="44">
        <v>1173</v>
      </c>
      <c r="E36" s="75">
        <v>-190</v>
      </c>
      <c r="F36" s="30">
        <f t="shared" si="0"/>
        <v>983</v>
      </c>
      <c r="G36" s="105">
        <f t="shared" si="2"/>
        <v>832121</v>
      </c>
    </row>
    <row r="37" spans="1:7" ht="15" customHeight="1" x14ac:dyDescent="0.3">
      <c r="A37" s="23"/>
      <c r="B37" s="29">
        <v>31</v>
      </c>
      <c r="C37" s="83">
        <f t="shared" si="1"/>
        <v>44834</v>
      </c>
      <c r="D37" s="44">
        <v>260</v>
      </c>
      <c r="E37" s="75">
        <v>400</v>
      </c>
      <c r="F37" s="30">
        <f t="shared" si="0"/>
        <v>660</v>
      </c>
      <c r="G37" s="105">
        <f t="shared" si="2"/>
        <v>832781</v>
      </c>
    </row>
    <row r="38" spans="1:7" ht="15" customHeight="1" x14ac:dyDescent="0.3">
      <c r="A38" s="23"/>
      <c r="B38" s="31">
        <v>32</v>
      </c>
      <c r="C38" s="83">
        <f t="shared" si="1"/>
        <v>44841</v>
      </c>
      <c r="D38" s="40">
        <v>337</v>
      </c>
      <c r="E38" s="75">
        <v>17</v>
      </c>
      <c r="F38" s="30">
        <f t="shared" si="0"/>
        <v>354</v>
      </c>
      <c r="G38" s="105">
        <f t="shared" si="2"/>
        <v>833135</v>
      </c>
    </row>
    <row r="39" spans="1:7" ht="15" customHeight="1" x14ac:dyDescent="0.3">
      <c r="A39" s="23"/>
      <c r="B39" s="31">
        <v>33</v>
      </c>
      <c r="C39" s="83">
        <f t="shared" si="1"/>
        <v>44848</v>
      </c>
      <c r="D39" s="40">
        <v>255</v>
      </c>
      <c r="E39" s="75">
        <v>210</v>
      </c>
      <c r="F39" s="30">
        <f t="shared" si="0"/>
        <v>465</v>
      </c>
      <c r="G39" s="105">
        <f t="shared" si="2"/>
        <v>833600</v>
      </c>
    </row>
    <row r="40" spans="1:7" ht="15" customHeight="1" x14ac:dyDescent="0.3">
      <c r="A40" s="23"/>
      <c r="B40" s="33">
        <v>34</v>
      </c>
      <c r="C40" s="83">
        <f t="shared" si="1"/>
        <v>44855</v>
      </c>
      <c r="D40" s="40">
        <v>93</v>
      </c>
      <c r="E40" s="75">
        <v>214</v>
      </c>
      <c r="F40" s="30">
        <f t="shared" si="0"/>
        <v>307</v>
      </c>
      <c r="G40" s="105">
        <f t="shared" si="2"/>
        <v>833907</v>
      </c>
    </row>
    <row r="41" spans="1:7" ht="15" customHeight="1" x14ac:dyDescent="0.3">
      <c r="A41" s="23"/>
      <c r="B41" s="29">
        <v>35</v>
      </c>
      <c r="C41" s="83">
        <f t="shared" si="1"/>
        <v>44862</v>
      </c>
      <c r="D41" s="44">
        <v>398</v>
      </c>
      <c r="E41" s="75">
        <v>205</v>
      </c>
      <c r="F41" s="30">
        <f t="shared" si="0"/>
        <v>603</v>
      </c>
      <c r="G41" s="105">
        <f t="shared" si="2"/>
        <v>834510</v>
      </c>
    </row>
    <row r="42" spans="1:7" ht="15" customHeight="1" x14ac:dyDescent="0.3">
      <c r="A42" s="23"/>
      <c r="B42" s="31">
        <v>36</v>
      </c>
      <c r="C42" s="83">
        <f t="shared" si="1"/>
        <v>44869</v>
      </c>
      <c r="D42" s="44">
        <v>439</v>
      </c>
      <c r="E42" s="75">
        <v>481</v>
      </c>
      <c r="F42" s="30">
        <f t="shared" si="0"/>
        <v>920</v>
      </c>
      <c r="G42" s="105">
        <f t="shared" si="2"/>
        <v>835430</v>
      </c>
    </row>
    <row r="43" spans="1:7" ht="15" customHeight="1" x14ac:dyDescent="0.3">
      <c r="A43" s="23"/>
      <c r="B43" s="31">
        <v>37</v>
      </c>
      <c r="C43" s="83">
        <f t="shared" si="1"/>
        <v>44876</v>
      </c>
      <c r="D43" s="44">
        <v>399</v>
      </c>
      <c r="E43" s="75">
        <v>165</v>
      </c>
      <c r="F43" s="30">
        <f t="shared" si="0"/>
        <v>564</v>
      </c>
      <c r="G43" s="105">
        <f t="shared" si="2"/>
        <v>835994</v>
      </c>
    </row>
    <row r="44" spans="1:7" ht="15" customHeight="1" x14ac:dyDescent="0.3">
      <c r="A44" s="23"/>
      <c r="B44" s="33">
        <v>38</v>
      </c>
      <c r="C44" s="83">
        <f t="shared" si="1"/>
        <v>44883</v>
      </c>
      <c r="D44" s="44">
        <v>421</v>
      </c>
      <c r="E44" s="75">
        <v>36</v>
      </c>
      <c r="F44" s="30">
        <f t="shared" si="0"/>
        <v>457</v>
      </c>
      <c r="G44" s="105">
        <f t="shared" si="2"/>
        <v>836451</v>
      </c>
    </row>
    <row r="45" spans="1:7" ht="15" customHeight="1" x14ac:dyDescent="0.3">
      <c r="A45" s="23"/>
      <c r="B45" s="29">
        <v>39</v>
      </c>
      <c r="C45" s="83">
        <f t="shared" si="1"/>
        <v>44890</v>
      </c>
      <c r="D45" s="44">
        <v>309</v>
      </c>
      <c r="E45" s="75">
        <v>69</v>
      </c>
      <c r="F45" s="30">
        <f t="shared" si="0"/>
        <v>378</v>
      </c>
      <c r="G45" s="105">
        <f t="shared" si="2"/>
        <v>836829</v>
      </c>
    </row>
    <row r="46" spans="1:7" ht="15" customHeight="1" x14ac:dyDescent="0.3">
      <c r="A46" s="23"/>
      <c r="B46" s="31">
        <v>40</v>
      </c>
      <c r="C46" s="83">
        <f t="shared" si="1"/>
        <v>44897</v>
      </c>
      <c r="D46" s="44">
        <v>948</v>
      </c>
      <c r="E46" s="75">
        <v>0</v>
      </c>
      <c r="F46" s="30">
        <f t="shared" si="0"/>
        <v>948</v>
      </c>
      <c r="G46" s="105">
        <f t="shared" si="2"/>
        <v>837777</v>
      </c>
    </row>
    <row r="47" spans="1:7" ht="15" customHeight="1" x14ac:dyDescent="0.3">
      <c r="A47" s="23"/>
      <c r="B47" s="31">
        <v>41</v>
      </c>
      <c r="C47" s="83">
        <f t="shared" si="1"/>
        <v>44904</v>
      </c>
      <c r="D47" s="44">
        <v>612</v>
      </c>
      <c r="E47" s="75">
        <v>-15</v>
      </c>
      <c r="F47" s="30">
        <f t="shared" si="0"/>
        <v>597</v>
      </c>
      <c r="G47" s="105">
        <f t="shared" si="2"/>
        <v>838374</v>
      </c>
    </row>
    <row r="48" spans="1:7" ht="15" customHeight="1" x14ac:dyDescent="0.3">
      <c r="A48" s="23"/>
      <c r="B48" s="33">
        <v>42</v>
      </c>
      <c r="C48" s="83">
        <f t="shared" si="1"/>
        <v>44911</v>
      </c>
      <c r="D48" s="44">
        <v>235</v>
      </c>
      <c r="E48" s="75">
        <v>-29</v>
      </c>
      <c r="F48" s="30">
        <f t="shared" si="0"/>
        <v>206</v>
      </c>
      <c r="G48" s="105">
        <f t="shared" si="2"/>
        <v>838580</v>
      </c>
    </row>
    <row r="49" spans="1:7" ht="14.4" x14ac:dyDescent="0.3">
      <c r="A49" s="23"/>
      <c r="B49" s="29">
        <v>43</v>
      </c>
      <c r="C49" s="83">
        <f t="shared" si="1"/>
        <v>44918</v>
      </c>
      <c r="D49" s="44">
        <v>660</v>
      </c>
      <c r="E49" s="75">
        <v>14</v>
      </c>
      <c r="F49" s="30">
        <f t="shared" si="0"/>
        <v>674</v>
      </c>
      <c r="G49" s="105">
        <f t="shared" si="2"/>
        <v>839254</v>
      </c>
    </row>
    <row r="50" spans="1:7" ht="15" customHeight="1" x14ac:dyDescent="0.3">
      <c r="A50" s="23"/>
      <c r="B50" s="31">
        <v>44</v>
      </c>
      <c r="C50" s="83">
        <f t="shared" si="1"/>
        <v>44925</v>
      </c>
      <c r="D50" s="44">
        <v>10</v>
      </c>
      <c r="E50" s="75">
        <v>105</v>
      </c>
      <c r="F50" s="30">
        <f t="shared" si="0"/>
        <v>115</v>
      </c>
      <c r="G50" s="105">
        <f t="shared" si="2"/>
        <v>839369</v>
      </c>
    </row>
    <row r="51" spans="1:7" ht="15" customHeight="1" x14ac:dyDescent="0.3">
      <c r="A51" s="23"/>
      <c r="B51" s="31">
        <v>45</v>
      </c>
      <c r="C51" s="83">
        <f t="shared" si="1"/>
        <v>44932</v>
      </c>
      <c r="D51" s="44">
        <v>9</v>
      </c>
      <c r="E51" s="75">
        <v>459</v>
      </c>
      <c r="F51" s="30">
        <f t="shared" si="0"/>
        <v>468</v>
      </c>
      <c r="G51" s="105">
        <f t="shared" si="2"/>
        <v>839837</v>
      </c>
    </row>
    <row r="52" spans="1:7" ht="15" customHeight="1" x14ac:dyDescent="0.3">
      <c r="A52" s="23"/>
      <c r="B52" s="33">
        <v>46</v>
      </c>
      <c r="C52" s="83">
        <f t="shared" si="1"/>
        <v>44939</v>
      </c>
      <c r="D52" s="44">
        <v>632</v>
      </c>
      <c r="E52" s="75">
        <v>-30</v>
      </c>
      <c r="F52" s="30">
        <f t="shared" si="0"/>
        <v>602</v>
      </c>
      <c r="G52" s="105">
        <f t="shared" si="2"/>
        <v>840439</v>
      </c>
    </row>
    <row r="53" spans="1:7" ht="15" customHeight="1" x14ac:dyDescent="0.3">
      <c r="A53" s="23"/>
      <c r="B53" s="29">
        <v>47</v>
      </c>
      <c r="C53" s="83">
        <f t="shared" si="1"/>
        <v>44946</v>
      </c>
      <c r="D53" s="44">
        <v>460</v>
      </c>
      <c r="E53" s="75">
        <v>0</v>
      </c>
      <c r="F53" s="30">
        <f t="shared" si="0"/>
        <v>460</v>
      </c>
      <c r="G53" s="105">
        <f t="shared" si="2"/>
        <v>840899</v>
      </c>
    </row>
    <row r="54" spans="1:7" ht="15" customHeight="1" x14ac:dyDescent="0.3">
      <c r="A54" s="23"/>
      <c r="B54" s="31">
        <v>48</v>
      </c>
      <c r="C54" s="83">
        <f t="shared" si="1"/>
        <v>44953</v>
      </c>
      <c r="D54" s="44">
        <v>167</v>
      </c>
      <c r="E54" s="75">
        <v>83</v>
      </c>
      <c r="F54" s="30">
        <f>D54+E54</f>
        <v>250</v>
      </c>
      <c r="G54" s="105">
        <f t="shared" si="2"/>
        <v>841149</v>
      </c>
    </row>
    <row r="55" spans="1:7" s="1" customFormat="1" ht="15" customHeight="1" x14ac:dyDescent="0.3">
      <c r="A55" s="26"/>
      <c r="B55" s="31">
        <v>49</v>
      </c>
      <c r="C55" s="83">
        <f t="shared" si="1"/>
        <v>44960</v>
      </c>
      <c r="D55" s="44">
        <v>259</v>
      </c>
      <c r="E55" s="75">
        <v>0</v>
      </c>
      <c r="F55" s="30">
        <f>D55+E55</f>
        <v>259</v>
      </c>
      <c r="G55" s="105">
        <f t="shared" si="2"/>
        <v>841408</v>
      </c>
    </row>
    <row r="56" spans="1:7" ht="15" customHeight="1" x14ac:dyDescent="0.3">
      <c r="A56" s="23"/>
      <c r="B56" s="33">
        <v>50</v>
      </c>
      <c r="C56" s="83">
        <f t="shared" si="1"/>
        <v>44967</v>
      </c>
      <c r="D56" s="44">
        <v>98</v>
      </c>
      <c r="E56" s="75">
        <v>0</v>
      </c>
      <c r="F56" s="30">
        <f>D56+E56</f>
        <v>98</v>
      </c>
      <c r="G56" s="105">
        <f t="shared" si="2"/>
        <v>841506</v>
      </c>
    </row>
    <row r="57" spans="1:7" ht="15" customHeight="1" x14ac:dyDescent="0.3">
      <c r="A57" s="23"/>
      <c r="B57" s="29">
        <v>51</v>
      </c>
      <c r="C57" s="83">
        <f t="shared" si="1"/>
        <v>44974</v>
      </c>
      <c r="D57" s="44">
        <v>277</v>
      </c>
      <c r="E57" s="75">
        <v>0</v>
      </c>
      <c r="F57" s="30">
        <f>D57+E57</f>
        <v>277</v>
      </c>
      <c r="G57" s="105">
        <f t="shared" si="2"/>
        <v>841783</v>
      </c>
    </row>
    <row r="58" spans="1:7" ht="15" customHeight="1" x14ac:dyDescent="0.3">
      <c r="A58" s="23"/>
      <c r="B58" s="31">
        <v>52</v>
      </c>
      <c r="C58" s="83">
        <f t="shared" si="1"/>
        <v>44981</v>
      </c>
      <c r="D58" s="44">
        <v>901</v>
      </c>
      <c r="E58" s="75">
        <v>0</v>
      </c>
      <c r="F58" s="30">
        <f>D58+E58</f>
        <v>901</v>
      </c>
      <c r="G58" s="105">
        <f t="shared" si="2"/>
        <v>842684</v>
      </c>
    </row>
    <row r="59" spans="1:7" ht="14.4" x14ac:dyDescent="0.3">
      <c r="A59" s="23"/>
      <c r="B59" s="31">
        <v>53</v>
      </c>
      <c r="C59" s="83"/>
      <c r="D59" s="44"/>
      <c r="E59" s="75"/>
      <c r="F59" s="30"/>
      <c r="G59" s="34"/>
    </row>
    <row r="60" spans="1:7" ht="13.8" x14ac:dyDescent="0.25">
      <c r="A60" s="23"/>
      <c r="B60" s="23"/>
      <c r="C60" s="80"/>
      <c r="D60" s="46"/>
      <c r="E60" s="35"/>
      <c r="F60" s="36"/>
      <c r="G60" s="37"/>
    </row>
    <row r="61" spans="1:7" ht="13.8" x14ac:dyDescent="0.25">
      <c r="A61" s="23"/>
      <c r="B61" s="23"/>
      <c r="C61" s="80"/>
      <c r="D61" s="46"/>
      <c r="E61" s="35"/>
      <c r="F61" s="36"/>
      <c r="G61" s="37"/>
    </row>
    <row r="62" spans="1:7" ht="13.8" x14ac:dyDescent="0.25">
      <c r="A62" s="23"/>
      <c r="B62" s="23"/>
      <c r="C62" s="80"/>
      <c r="D62" s="46"/>
      <c r="E62" s="35"/>
      <c r="F62" s="36"/>
      <c r="G62" s="37"/>
    </row>
    <row r="63" spans="1:7" ht="13.8" x14ac:dyDescent="0.25">
      <c r="A63" s="23"/>
      <c r="B63" s="23"/>
      <c r="C63" s="80"/>
      <c r="D63" s="46"/>
      <c r="E63" s="35"/>
      <c r="F63" s="36"/>
      <c r="G63" s="37"/>
    </row>
    <row r="64" spans="1:7" ht="13.8" x14ac:dyDescent="0.25">
      <c r="A64" s="23"/>
      <c r="B64" s="23"/>
      <c r="C64" s="80"/>
      <c r="D64" s="46"/>
      <c r="E64" s="35"/>
      <c r="F64" s="36"/>
      <c r="G64" s="37"/>
    </row>
    <row r="65" spans="4:7" s="2" customFormat="1" x14ac:dyDescent="0.2">
      <c r="D65" s="47"/>
      <c r="E65" s="5"/>
      <c r="F65" s="8"/>
      <c r="G65" s="6"/>
    </row>
    <row r="66" spans="4:7" s="2" customFormat="1" x14ac:dyDescent="0.2">
      <c r="D66" s="47"/>
      <c r="E66" s="5"/>
      <c r="F66" s="8"/>
      <c r="G66" s="6"/>
    </row>
    <row r="67" spans="4:7" s="2" customFormat="1" x14ac:dyDescent="0.2">
      <c r="D67" s="47"/>
      <c r="E67" s="5"/>
      <c r="F67" s="8"/>
      <c r="G67" s="6"/>
    </row>
    <row r="68" spans="4:7" s="2" customFormat="1" x14ac:dyDescent="0.2">
      <c r="D68" s="47"/>
      <c r="E68" s="5"/>
      <c r="F68" s="8"/>
      <c r="G68" s="6"/>
    </row>
    <row r="69" spans="4:7" s="2" customFormat="1" x14ac:dyDescent="0.2">
      <c r="D69" s="47"/>
      <c r="E69" s="5"/>
      <c r="F69" s="8"/>
      <c r="G69" s="6"/>
    </row>
    <row r="70" spans="4:7" s="2" customFormat="1" x14ac:dyDescent="0.2">
      <c r="D70" s="47"/>
      <c r="E70" s="5"/>
      <c r="F70" s="8"/>
      <c r="G70" s="6"/>
    </row>
    <row r="71" spans="4:7" s="2" customFormat="1" x14ac:dyDescent="0.2">
      <c r="D71" s="47"/>
      <c r="E71" s="5"/>
      <c r="F71" s="8"/>
      <c r="G71" s="6"/>
    </row>
    <row r="72" spans="4:7" s="2" customFormat="1" x14ac:dyDescent="0.2">
      <c r="D72" s="47"/>
      <c r="E72" s="5"/>
      <c r="F72" s="8"/>
      <c r="G72" s="6"/>
    </row>
    <row r="73" spans="4:7" s="2" customFormat="1" x14ac:dyDescent="0.2">
      <c r="D73" s="47"/>
      <c r="E73" s="5"/>
      <c r="F73" s="8"/>
      <c r="G73" s="6"/>
    </row>
    <row r="74" spans="4:7" s="2" customFormat="1" x14ac:dyDescent="0.2">
      <c r="D74" s="47"/>
      <c r="E74" s="5"/>
      <c r="F74" s="8"/>
      <c r="G74" s="6"/>
    </row>
    <row r="75" spans="4:7" s="2" customFormat="1" x14ac:dyDescent="0.2">
      <c r="D75" s="47"/>
      <c r="E75" s="5"/>
      <c r="F75" s="8"/>
      <c r="G75" s="6"/>
    </row>
    <row r="76" spans="4:7" s="2" customFormat="1" x14ac:dyDescent="0.2">
      <c r="D76" s="47"/>
      <c r="E76" s="5"/>
      <c r="F76" s="8"/>
      <c r="G76" s="6"/>
    </row>
    <row r="77" spans="4:7" s="2" customFormat="1" x14ac:dyDescent="0.2">
      <c r="D77" s="47"/>
      <c r="E77" s="5"/>
      <c r="F77" s="8"/>
      <c r="G77" s="6"/>
    </row>
    <row r="78" spans="4:7" s="2" customFormat="1" x14ac:dyDescent="0.2">
      <c r="D78" s="47"/>
      <c r="E78" s="5"/>
      <c r="F78" s="8"/>
      <c r="G78" s="6"/>
    </row>
    <row r="79" spans="4:7" s="2" customFormat="1" x14ac:dyDescent="0.2">
      <c r="D79" s="47"/>
      <c r="E79" s="5"/>
      <c r="F79" s="8"/>
      <c r="G79" s="6"/>
    </row>
    <row r="80" spans="4:7" s="2" customFormat="1" x14ac:dyDescent="0.2">
      <c r="D80" s="47"/>
      <c r="E80" s="5"/>
      <c r="F80" s="8"/>
      <c r="G80" s="6"/>
    </row>
    <row r="81" spans="4:7" s="2" customFormat="1" x14ac:dyDescent="0.2">
      <c r="D81" s="47"/>
      <c r="E81" s="5"/>
      <c r="F81" s="8"/>
      <c r="G81" s="6"/>
    </row>
    <row r="82" spans="4:7" s="2" customFormat="1" x14ac:dyDescent="0.2">
      <c r="D82" s="47"/>
      <c r="E82" s="5"/>
      <c r="F82" s="8"/>
      <c r="G82" s="6"/>
    </row>
    <row r="83" spans="4:7" s="2" customFormat="1" x14ac:dyDescent="0.2">
      <c r="D83" s="47"/>
      <c r="E83" s="5"/>
      <c r="F83" s="8"/>
      <c r="G83" s="6"/>
    </row>
    <row r="84" spans="4:7" s="2" customFormat="1" x14ac:dyDescent="0.2">
      <c r="D84" s="47"/>
      <c r="E84" s="5"/>
      <c r="F84" s="8"/>
      <c r="G84" s="6"/>
    </row>
    <row r="85" spans="4:7" s="2" customFormat="1" x14ac:dyDescent="0.2">
      <c r="D85" s="47"/>
      <c r="E85" s="5"/>
      <c r="F85" s="8"/>
      <c r="G85" s="6"/>
    </row>
    <row r="86" spans="4:7" s="2" customFormat="1" x14ac:dyDescent="0.2">
      <c r="D86" s="47"/>
      <c r="E86" s="5"/>
      <c r="F86" s="8"/>
      <c r="G86" s="6"/>
    </row>
    <row r="87" spans="4:7" s="2" customFormat="1" x14ac:dyDescent="0.2">
      <c r="D87" s="47"/>
      <c r="E87" s="5"/>
      <c r="F87" s="8"/>
      <c r="G87" s="6"/>
    </row>
    <row r="88" spans="4:7" s="2" customFormat="1" x14ac:dyDescent="0.2">
      <c r="D88" s="47"/>
      <c r="E88" s="5"/>
      <c r="F88" s="8"/>
      <c r="G88" s="6"/>
    </row>
    <row r="89" spans="4:7" s="2" customFormat="1" x14ac:dyDescent="0.2">
      <c r="D89" s="47"/>
      <c r="E89" s="5"/>
      <c r="F89" s="8"/>
      <c r="G89" s="6"/>
    </row>
    <row r="90" spans="4:7" s="2" customFormat="1" x14ac:dyDescent="0.2">
      <c r="D90" s="47"/>
      <c r="E90" s="5"/>
      <c r="F90" s="8"/>
      <c r="G90" s="6"/>
    </row>
  </sheetData>
  <mergeCells count="3">
    <mergeCell ref="B2:G2"/>
    <mergeCell ref="D3:G3"/>
    <mergeCell ref="B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6FE2B-FB05-488C-8EEF-D261EDC6DAA7}">
  <dimension ref="A1:H90"/>
  <sheetViews>
    <sheetView topLeftCell="B1" zoomScale="96" zoomScaleNormal="118" workbookViewId="0">
      <selection activeCell="J8" sqref="J8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84" bestFit="1" customWidth="1"/>
    <col min="4" max="4" width="13.33203125" style="45" customWidth="1"/>
    <col min="5" max="5" width="12" style="2" customWidth="1"/>
    <col min="6" max="6" width="13.33203125" style="9" customWidth="1"/>
    <col min="7" max="7" width="12.33203125" style="7" customWidth="1"/>
    <col min="8" max="8" width="30.44140625" style="2" customWidth="1"/>
    <col min="9" max="9" width="12.33203125" style="2" bestFit="1" customWidth="1"/>
    <col min="10" max="10" width="12.109375" style="2" bestFit="1" customWidth="1"/>
    <col min="11" max="11" width="13.109375" style="2" bestFit="1" customWidth="1"/>
    <col min="12" max="12" width="36" style="2" customWidth="1"/>
    <col min="13" max="16384" width="8.88671875" style="2"/>
  </cols>
  <sheetData>
    <row r="1" spans="1:7" ht="13.8" x14ac:dyDescent="0.25">
      <c r="A1" s="23"/>
      <c r="B1" s="23"/>
      <c r="C1" s="80"/>
      <c r="D1" s="42"/>
      <c r="E1" s="23"/>
      <c r="F1" s="24"/>
      <c r="G1" s="25"/>
    </row>
    <row r="2" spans="1:7" ht="24" customHeight="1" thickBot="1" x14ac:dyDescent="0.3">
      <c r="A2" s="23"/>
      <c r="B2" s="132" t="s">
        <v>44</v>
      </c>
      <c r="C2" s="132"/>
      <c r="D2" s="132"/>
      <c r="E2" s="132"/>
      <c r="F2" s="132"/>
      <c r="G2" s="132"/>
    </row>
    <row r="3" spans="1:7" s="3" customFormat="1" ht="18.600000000000001" thickTop="1" thickBot="1" x14ac:dyDescent="0.35">
      <c r="A3" s="26"/>
      <c r="B3" s="27"/>
      <c r="C3" s="81"/>
      <c r="D3" s="131" t="s">
        <v>45</v>
      </c>
      <c r="E3" s="131"/>
      <c r="F3" s="131"/>
      <c r="G3" s="131"/>
    </row>
    <row r="4" spans="1:7" s="1" customFormat="1" ht="29.4" thickBot="1" x14ac:dyDescent="0.3">
      <c r="A4" s="26"/>
      <c r="B4" s="28" t="s">
        <v>13</v>
      </c>
      <c r="C4" s="82" t="s">
        <v>0</v>
      </c>
      <c r="D4" s="43" t="s">
        <v>2</v>
      </c>
      <c r="E4" s="28" t="s">
        <v>1</v>
      </c>
      <c r="F4" s="28" t="s">
        <v>8</v>
      </c>
      <c r="G4" s="28" t="s">
        <v>3</v>
      </c>
    </row>
    <row r="5" spans="1:7" s="1" customFormat="1" ht="29.4" thickBot="1" x14ac:dyDescent="0.3">
      <c r="A5" s="26"/>
      <c r="B5" s="28" t="s">
        <v>12</v>
      </c>
      <c r="C5" s="82" t="s">
        <v>4</v>
      </c>
      <c r="D5" s="43" t="s">
        <v>5</v>
      </c>
      <c r="E5" s="28" t="s">
        <v>6</v>
      </c>
      <c r="F5" s="28" t="s">
        <v>9</v>
      </c>
      <c r="G5" s="28" t="s">
        <v>7</v>
      </c>
    </row>
    <row r="6" spans="1:7" ht="20.25" customHeight="1" thickBot="1" x14ac:dyDescent="0.35">
      <c r="A6" s="23"/>
      <c r="B6" s="133" t="s">
        <v>54</v>
      </c>
      <c r="C6" s="134"/>
      <c r="D6" s="134"/>
      <c r="E6" s="134"/>
      <c r="F6" s="134"/>
      <c r="G6" s="134"/>
    </row>
    <row r="7" spans="1:7" ht="14.4" x14ac:dyDescent="0.3">
      <c r="A7" s="23"/>
      <c r="B7" s="31">
        <v>1</v>
      </c>
      <c r="C7" s="83">
        <v>44988</v>
      </c>
      <c r="D7" s="75">
        <v>527</v>
      </c>
      <c r="E7" s="75">
        <v>-276</v>
      </c>
      <c r="F7" s="30">
        <f t="shared" ref="F7:F53" si="0">D7+E7</f>
        <v>251</v>
      </c>
      <c r="G7" s="32">
        <f>F7</f>
        <v>251</v>
      </c>
    </row>
    <row r="8" spans="1:7" ht="14.4" x14ac:dyDescent="0.3">
      <c r="A8" s="23"/>
      <c r="B8" s="33">
        <v>2</v>
      </c>
      <c r="C8" s="83">
        <f t="shared" ref="C8:C58" si="1">C7+7</f>
        <v>44995</v>
      </c>
      <c r="D8" s="75">
        <v>1313</v>
      </c>
      <c r="E8" s="75">
        <v>254</v>
      </c>
      <c r="F8" s="30">
        <f t="shared" si="0"/>
        <v>1567</v>
      </c>
      <c r="G8" s="105">
        <f t="shared" ref="G8:G58" si="2">G7+F8</f>
        <v>1818</v>
      </c>
    </row>
    <row r="9" spans="1:7" ht="14.4" x14ac:dyDescent="0.3">
      <c r="A9" s="23"/>
      <c r="B9" s="29">
        <v>3</v>
      </c>
      <c r="C9" s="83">
        <f t="shared" si="1"/>
        <v>45002</v>
      </c>
      <c r="D9" s="75">
        <v>8251</v>
      </c>
      <c r="E9" s="75">
        <v>538</v>
      </c>
      <c r="F9" s="30">
        <f t="shared" si="0"/>
        <v>8789</v>
      </c>
      <c r="G9" s="105">
        <f t="shared" si="2"/>
        <v>10607</v>
      </c>
    </row>
    <row r="10" spans="1:7" ht="14.4" x14ac:dyDescent="0.3">
      <c r="A10" s="23"/>
      <c r="B10" s="31">
        <v>4</v>
      </c>
      <c r="C10" s="83">
        <f t="shared" si="1"/>
        <v>45009</v>
      </c>
      <c r="D10" s="75">
        <v>21282</v>
      </c>
      <c r="E10" s="75">
        <v>-506</v>
      </c>
      <c r="F10" s="30">
        <f t="shared" si="0"/>
        <v>20776</v>
      </c>
      <c r="G10" s="105">
        <f t="shared" si="2"/>
        <v>31383</v>
      </c>
    </row>
    <row r="11" spans="1:7" ht="14.4" x14ac:dyDescent="0.3">
      <c r="A11" s="23"/>
      <c r="B11" s="31">
        <v>5</v>
      </c>
      <c r="C11" s="83">
        <f t="shared" si="1"/>
        <v>45016</v>
      </c>
      <c r="D11" s="75">
        <v>22199</v>
      </c>
      <c r="E11" s="75">
        <v>-235</v>
      </c>
      <c r="F11" s="30">
        <f t="shared" si="0"/>
        <v>21964</v>
      </c>
      <c r="G11" s="105">
        <f t="shared" si="2"/>
        <v>53347</v>
      </c>
    </row>
    <row r="12" spans="1:7" ht="14.4" x14ac:dyDescent="0.3">
      <c r="A12" s="23"/>
      <c r="B12" s="33">
        <v>6</v>
      </c>
      <c r="C12" s="83">
        <f t="shared" si="1"/>
        <v>45023</v>
      </c>
      <c r="D12" s="75">
        <v>27513</v>
      </c>
      <c r="E12" s="75">
        <v>4</v>
      </c>
      <c r="F12" s="30">
        <f t="shared" si="0"/>
        <v>27517</v>
      </c>
      <c r="G12" s="105">
        <f t="shared" si="2"/>
        <v>80864</v>
      </c>
    </row>
    <row r="13" spans="1:7" ht="14.4" x14ac:dyDescent="0.3">
      <c r="A13" s="23"/>
      <c r="B13" s="29">
        <v>7</v>
      </c>
      <c r="C13" s="83">
        <f t="shared" si="1"/>
        <v>45030</v>
      </c>
      <c r="D13" s="75">
        <v>48848</v>
      </c>
      <c r="E13" s="75">
        <v>1282</v>
      </c>
      <c r="F13" s="30">
        <f t="shared" si="0"/>
        <v>50130</v>
      </c>
      <c r="G13" s="105">
        <f t="shared" si="2"/>
        <v>130994</v>
      </c>
    </row>
    <row r="14" spans="1:7" ht="14.4" x14ac:dyDescent="0.3">
      <c r="A14" s="23"/>
      <c r="B14" s="31">
        <v>8</v>
      </c>
      <c r="C14" s="83">
        <f t="shared" si="1"/>
        <v>45037</v>
      </c>
      <c r="D14" s="75">
        <v>78641</v>
      </c>
      <c r="E14" s="75">
        <v>274</v>
      </c>
      <c r="F14" s="30">
        <f t="shared" si="0"/>
        <v>78915</v>
      </c>
      <c r="G14" s="105">
        <f t="shared" si="2"/>
        <v>209909</v>
      </c>
    </row>
    <row r="15" spans="1:7" ht="13.5" customHeight="1" x14ac:dyDescent="0.3">
      <c r="A15" s="23"/>
      <c r="B15" s="31">
        <v>9</v>
      </c>
      <c r="C15" s="83">
        <f t="shared" si="1"/>
        <v>45044</v>
      </c>
      <c r="D15" s="75">
        <v>60617</v>
      </c>
      <c r="E15" s="75">
        <v>4083</v>
      </c>
      <c r="F15" s="30">
        <f t="shared" si="0"/>
        <v>64700</v>
      </c>
      <c r="G15" s="105">
        <f t="shared" si="2"/>
        <v>274609</v>
      </c>
    </row>
    <row r="16" spans="1:7" ht="14.4" x14ac:dyDescent="0.3">
      <c r="A16" s="23"/>
      <c r="B16" s="33">
        <v>10</v>
      </c>
      <c r="C16" s="83">
        <f t="shared" si="1"/>
        <v>45051</v>
      </c>
      <c r="D16" s="75">
        <v>48246</v>
      </c>
      <c r="E16" s="75">
        <v>-168</v>
      </c>
      <c r="F16" s="30">
        <f t="shared" si="0"/>
        <v>48078</v>
      </c>
      <c r="G16" s="105">
        <f t="shared" si="2"/>
        <v>322687</v>
      </c>
    </row>
    <row r="17" spans="1:8" ht="14.4" x14ac:dyDescent="0.3">
      <c r="A17" s="23"/>
      <c r="B17" s="29">
        <v>11</v>
      </c>
      <c r="C17" s="83">
        <f t="shared" si="1"/>
        <v>45058</v>
      </c>
      <c r="D17" s="75">
        <v>36094</v>
      </c>
      <c r="E17" s="75">
        <v>864</v>
      </c>
      <c r="F17" s="30">
        <f t="shared" si="0"/>
        <v>36958</v>
      </c>
      <c r="G17" s="105">
        <f t="shared" si="2"/>
        <v>359645</v>
      </c>
    </row>
    <row r="18" spans="1:8" ht="14.4" x14ac:dyDescent="0.3">
      <c r="A18" s="23"/>
      <c r="B18" s="31">
        <v>12</v>
      </c>
      <c r="C18" s="83">
        <f t="shared" si="1"/>
        <v>45065</v>
      </c>
      <c r="D18" s="75">
        <v>39704</v>
      </c>
      <c r="E18" s="75">
        <v>1185</v>
      </c>
      <c r="F18" s="30">
        <f t="shared" si="0"/>
        <v>40889</v>
      </c>
      <c r="G18" s="105">
        <f t="shared" si="2"/>
        <v>400534</v>
      </c>
    </row>
    <row r="19" spans="1:8" ht="14.4" x14ac:dyDescent="0.3">
      <c r="A19" s="23"/>
      <c r="B19" s="31">
        <v>13</v>
      </c>
      <c r="C19" s="83">
        <f t="shared" si="1"/>
        <v>45072</v>
      </c>
      <c r="D19" s="75">
        <v>61116</v>
      </c>
      <c r="E19" s="75">
        <v>-4892</v>
      </c>
      <c r="F19" s="30">
        <f t="shared" si="0"/>
        <v>56224</v>
      </c>
      <c r="G19" s="105">
        <f t="shared" si="2"/>
        <v>456758</v>
      </c>
    </row>
    <row r="20" spans="1:8" ht="14.4" x14ac:dyDescent="0.3">
      <c r="A20" s="23"/>
      <c r="B20" s="33">
        <v>14</v>
      </c>
      <c r="C20" s="83">
        <f t="shared" si="1"/>
        <v>45079</v>
      </c>
      <c r="D20" s="75">
        <v>30242</v>
      </c>
      <c r="E20" s="75">
        <v>3104</v>
      </c>
      <c r="F20" s="30">
        <f t="shared" si="0"/>
        <v>33346</v>
      </c>
      <c r="G20" s="105">
        <f t="shared" si="2"/>
        <v>490104</v>
      </c>
    </row>
    <row r="21" spans="1:8" ht="14.4" x14ac:dyDescent="0.3">
      <c r="A21" s="23"/>
      <c r="B21" s="29">
        <v>15</v>
      </c>
      <c r="C21" s="83">
        <f t="shared" si="1"/>
        <v>45086</v>
      </c>
      <c r="D21" s="75">
        <v>38153</v>
      </c>
      <c r="E21" s="75">
        <v>413</v>
      </c>
      <c r="F21" s="30">
        <f t="shared" si="0"/>
        <v>38566</v>
      </c>
      <c r="G21" s="105">
        <f t="shared" si="2"/>
        <v>528670</v>
      </c>
    </row>
    <row r="22" spans="1:8" ht="14.4" x14ac:dyDescent="0.3">
      <c r="A22" s="23"/>
      <c r="B22" s="31">
        <v>16</v>
      </c>
      <c r="C22" s="83">
        <f t="shared" si="1"/>
        <v>45093</v>
      </c>
      <c r="D22" s="75">
        <v>34086</v>
      </c>
      <c r="E22" s="75">
        <v>-1062</v>
      </c>
      <c r="F22" s="30">
        <f t="shared" si="0"/>
        <v>33024</v>
      </c>
      <c r="G22" s="105">
        <f t="shared" si="2"/>
        <v>561694</v>
      </c>
    </row>
    <row r="23" spans="1:8" ht="14.4" x14ac:dyDescent="0.3">
      <c r="A23" s="23"/>
      <c r="B23" s="31">
        <v>17</v>
      </c>
      <c r="C23" s="83">
        <f t="shared" si="1"/>
        <v>45100</v>
      </c>
      <c r="D23" s="75">
        <v>28674</v>
      </c>
      <c r="E23" s="75">
        <v>-695</v>
      </c>
      <c r="F23" s="30">
        <f t="shared" si="0"/>
        <v>27979</v>
      </c>
      <c r="G23" s="105">
        <f t="shared" si="2"/>
        <v>589673</v>
      </c>
    </row>
    <row r="24" spans="1:8" ht="15" customHeight="1" x14ac:dyDescent="0.3">
      <c r="A24" s="23"/>
      <c r="B24" s="33">
        <v>18</v>
      </c>
      <c r="C24" s="83">
        <f t="shared" si="1"/>
        <v>45107</v>
      </c>
      <c r="D24" s="75">
        <v>23395</v>
      </c>
      <c r="E24" s="75">
        <v>4642</v>
      </c>
      <c r="F24" s="30">
        <f t="shared" si="0"/>
        <v>28037</v>
      </c>
      <c r="G24" s="105">
        <f t="shared" si="2"/>
        <v>617710</v>
      </c>
    </row>
    <row r="25" spans="1:8" ht="15" customHeight="1" x14ac:dyDescent="0.3">
      <c r="A25" s="23"/>
      <c r="B25" s="29">
        <v>19</v>
      </c>
      <c r="C25" s="83">
        <f t="shared" si="1"/>
        <v>45114</v>
      </c>
      <c r="D25" s="75">
        <v>26566</v>
      </c>
      <c r="E25" s="75">
        <v>271</v>
      </c>
      <c r="F25" s="30">
        <f t="shared" si="0"/>
        <v>26837</v>
      </c>
      <c r="G25" s="105">
        <f t="shared" si="2"/>
        <v>644547</v>
      </c>
    </row>
    <row r="26" spans="1:8" ht="15" customHeight="1" x14ac:dyDescent="0.3">
      <c r="A26" s="23"/>
      <c r="B26" s="31">
        <v>20</v>
      </c>
      <c r="C26" s="83">
        <f t="shared" si="1"/>
        <v>45121</v>
      </c>
      <c r="D26" s="75">
        <v>23207</v>
      </c>
      <c r="E26" s="75">
        <v>-2380</v>
      </c>
      <c r="F26" s="30">
        <f t="shared" si="0"/>
        <v>20827</v>
      </c>
      <c r="G26" s="105">
        <f t="shared" si="2"/>
        <v>665374</v>
      </c>
    </row>
    <row r="27" spans="1:8" ht="15" customHeight="1" x14ac:dyDescent="0.3">
      <c r="A27" s="23"/>
      <c r="B27" s="31">
        <v>21</v>
      </c>
      <c r="C27" s="83">
        <f t="shared" si="1"/>
        <v>45128</v>
      </c>
      <c r="D27" s="75">
        <v>18070</v>
      </c>
      <c r="E27" s="75">
        <v>-1170</v>
      </c>
      <c r="F27" s="30">
        <f t="shared" si="0"/>
        <v>16900</v>
      </c>
      <c r="G27" s="105">
        <f t="shared" si="2"/>
        <v>682274</v>
      </c>
    </row>
    <row r="28" spans="1:8" ht="15" customHeight="1" x14ac:dyDescent="0.3">
      <c r="A28" s="23"/>
      <c r="B28" s="33">
        <v>22</v>
      </c>
      <c r="C28" s="83">
        <f t="shared" si="1"/>
        <v>45135</v>
      </c>
      <c r="D28" s="75">
        <v>12224</v>
      </c>
      <c r="E28" s="75">
        <v>-1462</v>
      </c>
      <c r="F28" s="30">
        <f t="shared" si="0"/>
        <v>10762</v>
      </c>
      <c r="G28" s="105">
        <f t="shared" si="2"/>
        <v>693036</v>
      </c>
      <c r="H28" s="45"/>
    </row>
    <row r="29" spans="1:8" ht="15" customHeight="1" x14ac:dyDescent="0.3">
      <c r="A29" s="23"/>
      <c r="B29" s="29">
        <v>23</v>
      </c>
      <c r="C29" s="83">
        <f t="shared" si="1"/>
        <v>45142</v>
      </c>
      <c r="D29" s="75">
        <v>8285</v>
      </c>
      <c r="E29" s="75">
        <v>-1197</v>
      </c>
      <c r="F29" s="30">
        <f t="shared" si="0"/>
        <v>7088</v>
      </c>
      <c r="G29" s="105">
        <f t="shared" si="2"/>
        <v>700124</v>
      </c>
    </row>
    <row r="30" spans="1:8" ht="15" customHeight="1" x14ac:dyDescent="0.3">
      <c r="A30" s="23"/>
      <c r="B30" s="31">
        <v>24</v>
      </c>
      <c r="C30" s="83">
        <f t="shared" si="1"/>
        <v>45149</v>
      </c>
      <c r="D30" s="75">
        <v>5017</v>
      </c>
      <c r="E30" s="75">
        <v>-1104</v>
      </c>
      <c r="F30" s="30">
        <f t="shared" si="0"/>
        <v>3913</v>
      </c>
      <c r="G30" s="105">
        <f t="shared" si="2"/>
        <v>704037</v>
      </c>
    </row>
    <row r="31" spans="1:8" ht="15" customHeight="1" x14ac:dyDescent="0.3">
      <c r="A31" s="23"/>
      <c r="B31" s="31">
        <v>25</v>
      </c>
      <c r="C31" s="83">
        <f t="shared" si="1"/>
        <v>45156</v>
      </c>
      <c r="D31" s="75">
        <v>4457</v>
      </c>
      <c r="E31" s="75">
        <v>-1635</v>
      </c>
      <c r="F31" s="30">
        <f t="shared" si="0"/>
        <v>2822</v>
      </c>
      <c r="G31" s="105">
        <f t="shared" si="2"/>
        <v>706859</v>
      </c>
    </row>
    <row r="32" spans="1:8" ht="15" customHeight="1" x14ac:dyDescent="0.3">
      <c r="A32" s="23"/>
      <c r="B32" s="33">
        <v>26</v>
      </c>
      <c r="C32" s="83">
        <f t="shared" si="1"/>
        <v>45163</v>
      </c>
      <c r="D32" s="75">
        <v>1745</v>
      </c>
      <c r="E32" s="75">
        <v>-243</v>
      </c>
      <c r="F32" s="30">
        <f t="shared" si="0"/>
        <v>1502</v>
      </c>
      <c r="G32" s="105">
        <f t="shared" si="2"/>
        <v>708361</v>
      </c>
    </row>
    <row r="33" spans="1:7" ht="15" customHeight="1" x14ac:dyDescent="0.3">
      <c r="A33" s="23"/>
      <c r="B33" s="29">
        <v>27</v>
      </c>
      <c r="C33" s="83">
        <f t="shared" si="1"/>
        <v>45170</v>
      </c>
      <c r="D33" s="75">
        <v>814</v>
      </c>
      <c r="E33" s="75">
        <v>-51</v>
      </c>
      <c r="F33" s="30">
        <f t="shared" si="0"/>
        <v>763</v>
      </c>
      <c r="G33" s="105">
        <f t="shared" si="2"/>
        <v>709124</v>
      </c>
    </row>
    <row r="34" spans="1:7" ht="15" customHeight="1" x14ac:dyDescent="0.3">
      <c r="A34" s="23"/>
      <c r="B34" s="31">
        <v>28</v>
      </c>
      <c r="C34" s="83">
        <f t="shared" si="1"/>
        <v>45177</v>
      </c>
      <c r="D34" s="75">
        <v>2261</v>
      </c>
      <c r="E34" s="75">
        <v>-1769</v>
      </c>
      <c r="F34" s="30">
        <f t="shared" si="0"/>
        <v>492</v>
      </c>
      <c r="G34" s="105">
        <f t="shared" si="2"/>
        <v>709616</v>
      </c>
    </row>
    <row r="35" spans="1:7" ht="16.5" customHeight="1" x14ac:dyDescent="0.3">
      <c r="A35" s="23"/>
      <c r="B35" s="31">
        <v>29</v>
      </c>
      <c r="C35" s="83">
        <f t="shared" si="1"/>
        <v>45184</v>
      </c>
      <c r="D35" s="75">
        <v>399</v>
      </c>
      <c r="E35" s="75">
        <v>-6</v>
      </c>
      <c r="F35" s="30">
        <f t="shared" si="0"/>
        <v>393</v>
      </c>
      <c r="G35" s="105">
        <f t="shared" si="2"/>
        <v>710009</v>
      </c>
    </row>
    <row r="36" spans="1:7" ht="17.25" customHeight="1" x14ac:dyDescent="0.3">
      <c r="A36" s="23"/>
      <c r="B36" s="33">
        <v>30</v>
      </c>
      <c r="C36" s="83">
        <f t="shared" si="1"/>
        <v>45191</v>
      </c>
      <c r="D36" s="75">
        <v>0</v>
      </c>
      <c r="E36" s="75">
        <v>603</v>
      </c>
      <c r="F36" s="30">
        <f t="shared" si="0"/>
        <v>603</v>
      </c>
      <c r="G36" s="105">
        <f t="shared" si="2"/>
        <v>710612</v>
      </c>
    </row>
    <row r="37" spans="1:7" ht="15" customHeight="1" x14ac:dyDescent="0.3">
      <c r="A37" s="23"/>
      <c r="B37" s="29">
        <v>31</v>
      </c>
      <c r="C37" s="83">
        <f t="shared" si="1"/>
        <v>45198</v>
      </c>
      <c r="D37" s="75">
        <v>305</v>
      </c>
      <c r="E37" s="75">
        <v>55</v>
      </c>
      <c r="F37" s="30">
        <f t="shared" si="0"/>
        <v>360</v>
      </c>
      <c r="G37" s="105">
        <f t="shared" si="2"/>
        <v>710972</v>
      </c>
    </row>
    <row r="38" spans="1:7" ht="15" customHeight="1" x14ac:dyDescent="0.3">
      <c r="A38" s="23"/>
      <c r="B38" s="31">
        <v>32</v>
      </c>
      <c r="C38" s="83">
        <f t="shared" si="1"/>
        <v>45205</v>
      </c>
      <c r="D38" s="75">
        <v>303</v>
      </c>
      <c r="E38" s="75">
        <v>111</v>
      </c>
      <c r="F38" s="30">
        <f t="shared" si="0"/>
        <v>414</v>
      </c>
      <c r="G38" s="105">
        <f t="shared" si="2"/>
        <v>711386</v>
      </c>
    </row>
    <row r="39" spans="1:7" ht="15" customHeight="1" x14ac:dyDescent="0.3">
      <c r="A39" s="23"/>
      <c r="B39" s="31">
        <v>33</v>
      </c>
      <c r="C39" s="83">
        <f t="shared" si="1"/>
        <v>45212</v>
      </c>
      <c r="D39" s="75">
        <v>245</v>
      </c>
      <c r="E39" s="75">
        <v>57</v>
      </c>
      <c r="F39" s="30">
        <f t="shared" si="0"/>
        <v>302</v>
      </c>
      <c r="G39" s="105">
        <f t="shared" si="2"/>
        <v>711688</v>
      </c>
    </row>
    <row r="40" spans="1:7" ht="15" customHeight="1" x14ac:dyDescent="0.3">
      <c r="A40" s="23"/>
      <c r="B40" s="33">
        <v>34</v>
      </c>
      <c r="C40" s="83">
        <f t="shared" si="1"/>
        <v>45219</v>
      </c>
      <c r="D40" s="75">
        <v>286</v>
      </c>
      <c r="E40" s="75">
        <v>54</v>
      </c>
      <c r="F40" s="30">
        <f t="shared" si="0"/>
        <v>340</v>
      </c>
      <c r="G40" s="105">
        <f t="shared" si="2"/>
        <v>712028</v>
      </c>
    </row>
    <row r="41" spans="1:7" ht="15" customHeight="1" x14ac:dyDescent="0.3">
      <c r="A41" s="23"/>
      <c r="B41" s="29">
        <v>35</v>
      </c>
      <c r="C41" s="83">
        <f t="shared" si="1"/>
        <v>45226</v>
      </c>
      <c r="D41" s="75">
        <v>72</v>
      </c>
      <c r="E41" s="75">
        <v>17</v>
      </c>
      <c r="F41" s="30">
        <f t="shared" si="0"/>
        <v>89</v>
      </c>
      <c r="G41" s="105">
        <f t="shared" si="2"/>
        <v>712117</v>
      </c>
    </row>
    <row r="42" spans="1:7" ht="15" customHeight="1" x14ac:dyDescent="0.3">
      <c r="A42" s="23"/>
      <c r="B42" s="31">
        <v>36</v>
      </c>
      <c r="C42" s="83">
        <f t="shared" si="1"/>
        <v>45233</v>
      </c>
      <c r="D42" s="75">
        <v>487</v>
      </c>
      <c r="E42" s="75">
        <v>92</v>
      </c>
      <c r="F42" s="30">
        <f t="shared" si="0"/>
        <v>579</v>
      </c>
      <c r="G42" s="105">
        <f t="shared" si="2"/>
        <v>712696</v>
      </c>
    </row>
    <row r="43" spans="1:7" ht="15" customHeight="1" x14ac:dyDescent="0.3">
      <c r="A43" s="23"/>
      <c r="B43" s="31">
        <v>37</v>
      </c>
      <c r="C43" s="83">
        <f t="shared" si="1"/>
        <v>45240</v>
      </c>
      <c r="D43" s="75">
        <v>879</v>
      </c>
      <c r="E43" s="75">
        <v>34</v>
      </c>
      <c r="F43" s="30">
        <f t="shared" si="0"/>
        <v>913</v>
      </c>
      <c r="G43" s="105">
        <f t="shared" si="2"/>
        <v>713609</v>
      </c>
    </row>
    <row r="44" spans="1:7" ht="15" customHeight="1" x14ac:dyDescent="0.3">
      <c r="A44" s="23"/>
      <c r="B44" s="33">
        <v>38</v>
      </c>
      <c r="C44" s="83">
        <f t="shared" si="1"/>
        <v>45247</v>
      </c>
      <c r="D44" s="75">
        <v>558</v>
      </c>
      <c r="E44" s="75">
        <v>0</v>
      </c>
      <c r="F44" s="30">
        <f t="shared" si="0"/>
        <v>558</v>
      </c>
      <c r="G44" s="105">
        <f t="shared" si="2"/>
        <v>714167</v>
      </c>
    </row>
    <row r="45" spans="1:7" ht="15" customHeight="1" x14ac:dyDescent="0.3">
      <c r="A45" s="23"/>
      <c r="B45" s="29">
        <v>39</v>
      </c>
      <c r="C45" s="83">
        <f t="shared" si="1"/>
        <v>45254</v>
      </c>
      <c r="D45" s="75">
        <v>559</v>
      </c>
      <c r="E45" s="75">
        <v>370</v>
      </c>
      <c r="F45" s="30">
        <f t="shared" si="0"/>
        <v>929</v>
      </c>
      <c r="G45" s="105">
        <f t="shared" si="2"/>
        <v>715096</v>
      </c>
    </row>
    <row r="46" spans="1:7" ht="15" customHeight="1" x14ac:dyDescent="0.3">
      <c r="A46" s="23"/>
      <c r="B46" s="31">
        <v>40</v>
      </c>
      <c r="C46" s="83">
        <f t="shared" si="1"/>
        <v>45261</v>
      </c>
      <c r="D46" s="75">
        <v>174</v>
      </c>
      <c r="E46" s="75">
        <v>14</v>
      </c>
      <c r="F46" s="30">
        <f t="shared" si="0"/>
        <v>188</v>
      </c>
      <c r="G46" s="105">
        <f t="shared" si="2"/>
        <v>715284</v>
      </c>
    </row>
    <row r="47" spans="1:7" ht="15" customHeight="1" x14ac:dyDescent="0.3">
      <c r="A47" s="23"/>
      <c r="B47" s="31">
        <v>41</v>
      </c>
      <c r="C47" s="83">
        <f t="shared" si="1"/>
        <v>45268</v>
      </c>
      <c r="D47" s="75">
        <v>66</v>
      </c>
      <c r="E47" s="75">
        <v>89</v>
      </c>
      <c r="F47" s="30">
        <f t="shared" si="0"/>
        <v>155</v>
      </c>
      <c r="G47" s="105">
        <f t="shared" si="2"/>
        <v>715439</v>
      </c>
    </row>
    <row r="48" spans="1:7" ht="15" customHeight="1" x14ac:dyDescent="0.3">
      <c r="A48" s="23"/>
      <c r="B48" s="33">
        <v>42</v>
      </c>
      <c r="C48" s="83">
        <f t="shared" si="1"/>
        <v>45275</v>
      </c>
      <c r="D48" s="75">
        <v>74</v>
      </c>
      <c r="E48" s="75">
        <v>234</v>
      </c>
      <c r="F48" s="30">
        <f t="shared" si="0"/>
        <v>308</v>
      </c>
      <c r="G48" s="105">
        <f t="shared" si="2"/>
        <v>715747</v>
      </c>
    </row>
    <row r="49" spans="1:7" ht="14.4" x14ac:dyDescent="0.3">
      <c r="A49" s="23"/>
      <c r="B49" s="29">
        <v>43</v>
      </c>
      <c r="C49" s="83">
        <f t="shared" si="1"/>
        <v>45282</v>
      </c>
      <c r="D49" s="75">
        <v>57</v>
      </c>
      <c r="E49" s="75">
        <v>-23</v>
      </c>
      <c r="F49" s="30">
        <f t="shared" si="0"/>
        <v>34</v>
      </c>
      <c r="G49" s="105">
        <f t="shared" si="2"/>
        <v>715781</v>
      </c>
    </row>
    <row r="50" spans="1:7" ht="15" customHeight="1" x14ac:dyDescent="0.3">
      <c r="A50" s="23"/>
      <c r="B50" s="31">
        <v>44</v>
      </c>
      <c r="C50" s="83">
        <f t="shared" si="1"/>
        <v>45289</v>
      </c>
      <c r="D50" s="75">
        <v>21</v>
      </c>
      <c r="E50" s="75">
        <v>92</v>
      </c>
      <c r="F50" s="30">
        <f t="shared" si="0"/>
        <v>113</v>
      </c>
      <c r="G50" s="105">
        <f t="shared" si="2"/>
        <v>715894</v>
      </c>
    </row>
    <row r="51" spans="1:7" ht="15" customHeight="1" x14ac:dyDescent="0.3">
      <c r="A51" s="23"/>
      <c r="B51" s="31">
        <v>45</v>
      </c>
      <c r="C51" s="83">
        <f t="shared" si="1"/>
        <v>45296</v>
      </c>
      <c r="D51" s="75">
        <v>26</v>
      </c>
      <c r="E51" s="75">
        <v>0</v>
      </c>
      <c r="F51" s="30">
        <f t="shared" si="0"/>
        <v>26</v>
      </c>
      <c r="G51" s="105">
        <f t="shared" si="2"/>
        <v>715920</v>
      </c>
    </row>
    <row r="52" spans="1:7" ht="15" customHeight="1" x14ac:dyDescent="0.3">
      <c r="A52" s="23"/>
      <c r="B52" s="33">
        <v>46</v>
      </c>
      <c r="C52" s="83">
        <f t="shared" si="1"/>
        <v>45303</v>
      </c>
      <c r="D52" s="75">
        <v>103</v>
      </c>
      <c r="E52" s="75">
        <v>0</v>
      </c>
      <c r="F52" s="30">
        <f t="shared" si="0"/>
        <v>103</v>
      </c>
      <c r="G52" s="105">
        <f t="shared" si="2"/>
        <v>716023</v>
      </c>
    </row>
    <row r="53" spans="1:7" ht="15" customHeight="1" x14ac:dyDescent="0.3">
      <c r="A53" s="23"/>
      <c r="B53" s="29">
        <v>47</v>
      </c>
      <c r="C53" s="83">
        <f t="shared" si="1"/>
        <v>45310</v>
      </c>
      <c r="D53" s="75">
        <v>150</v>
      </c>
      <c r="E53" s="75">
        <v>0</v>
      </c>
      <c r="F53" s="30">
        <f t="shared" si="0"/>
        <v>150</v>
      </c>
      <c r="G53" s="105">
        <f t="shared" si="2"/>
        <v>716173</v>
      </c>
    </row>
    <row r="54" spans="1:7" ht="15" customHeight="1" x14ac:dyDescent="0.3">
      <c r="A54" s="23"/>
      <c r="B54" s="31">
        <v>48</v>
      </c>
      <c r="C54" s="83">
        <f t="shared" si="1"/>
        <v>45317</v>
      </c>
      <c r="D54" s="75">
        <v>235</v>
      </c>
      <c r="E54" s="75">
        <v>18</v>
      </c>
      <c r="F54" s="30">
        <f>D54+E54</f>
        <v>253</v>
      </c>
      <c r="G54" s="105">
        <f t="shared" si="2"/>
        <v>716426</v>
      </c>
    </row>
    <row r="55" spans="1:7" s="1" customFormat="1" ht="15" customHeight="1" x14ac:dyDescent="0.3">
      <c r="A55" s="26"/>
      <c r="B55" s="31">
        <v>49</v>
      </c>
      <c r="C55" s="83">
        <f t="shared" si="1"/>
        <v>45324</v>
      </c>
      <c r="D55" s="75">
        <v>133</v>
      </c>
      <c r="E55" s="75">
        <v>0</v>
      </c>
      <c r="F55" s="30">
        <f>D55+E55</f>
        <v>133</v>
      </c>
      <c r="G55" s="105">
        <f t="shared" si="2"/>
        <v>716559</v>
      </c>
    </row>
    <row r="56" spans="1:7" ht="15" customHeight="1" x14ac:dyDescent="0.3">
      <c r="A56" s="23"/>
      <c r="B56" s="33">
        <v>50</v>
      </c>
      <c r="C56" s="83">
        <f t="shared" si="1"/>
        <v>45331</v>
      </c>
      <c r="D56" s="75">
        <v>1940</v>
      </c>
      <c r="E56" s="75">
        <v>0</v>
      </c>
      <c r="F56" s="30">
        <f>D56+E56</f>
        <v>1940</v>
      </c>
      <c r="G56" s="105">
        <f t="shared" si="2"/>
        <v>718499</v>
      </c>
    </row>
    <row r="57" spans="1:7" ht="15" customHeight="1" x14ac:dyDescent="0.3">
      <c r="A57" s="23"/>
      <c r="B57" s="29">
        <v>51</v>
      </c>
      <c r="C57" s="83">
        <f t="shared" si="1"/>
        <v>45338</v>
      </c>
      <c r="D57" s="75">
        <v>1316</v>
      </c>
      <c r="E57" s="75">
        <v>0</v>
      </c>
      <c r="F57" s="30">
        <f>D57+E57</f>
        <v>1316</v>
      </c>
      <c r="G57" s="105">
        <f t="shared" si="2"/>
        <v>719815</v>
      </c>
    </row>
    <row r="58" spans="1:7" ht="15" customHeight="1" x14ac:dyDescent="0.3">
      <c r="A58" s="23"/>
      <c r="B58" s="31">
        <v>52</v>
      </c>
      <c r="C58" s="83">
        <f t="shared" si="1"/>
        <v>45345</v>
      </c>
      <c r="D58" s="75">
        <v>704</v>
      </c>
      <c r="E58" s="75">
        <v>0</v>
      </c>
      <c r="F58" s="30">
        <f>D58+E58</f>
        <v>704</v>
      </c>
      <c r="G58" s="105">
        <f t="shared" si="2"/>
        <v>720519</v>
      </c>
    </row>
    <row r="59" spans="1:7" ht="14.4" x14ac:dyDescent="0.3">
      <c r="A59" s="23"/>
      <c r="B59" s="31">
        <v>53</v>
      </c>
      <c r="C59" s="83"/>
      <c r="D59" s="44"/>
      <c r="E59" s="75"/>
      <c r="F59" s="30"/>
      <c r="G59" s="34"/>
    </row>
    <row r="60" spans="1:7" ht="13.8" x14ac:dyDescent="0.25">
      <c r="A60" s="23"/>
      <c r="B60" s="23"/>
      <c r="C60" s="80"/>
      <c r="D60" s="46"/>
      <c r="E60" s="35"/>
      <c r="F60" s="36"/>
      <c r="G60" s="37"/>
    </row>
    <row r="61" spans="1:7" ht="13.8" x14ac:dyDescent="0.25">
      <c r="A61" s="23"/>
      <c r="B61" s="23"/>
      <c r="C61" s="80"/>
      <c r="D61" s="46"/>
      <c r="E61" s="35"/>
      <c r="F61" s="36"/>
      <c r="G61" s="37"/>
    </row>
    <row r="62" spans="1:7" ht="13.8" x14ac:dyDescent="0.25">
      <c r="A62" s="23"/>
      <c r="B62" s="23"/>
      <c r="C62" s="80"/>
      <c r="D62" s="46"/>
      <c r="E62" s="35"/>
      <c r="F62" s="36"/>
      <c r="G62" s="37"/>
    </row>
    <row r="63" spans="1:7" ht="13.8" x14ac:dyDescent="0.25">
      <c r="A63" s="23"/>
      <c r="B63" s="23"/>
      <c r="C63" s="80"/>
      <c r="D63" s="46"/>
      <c r="E63" s="35"/>
      <c r="F63" s="36"/>
      <c r="G63" s="37"/>
    </row>
    <row r="64" spans="1:7" ht="13.8" x14ac:dyDescent="0.25">
      <c r="A64" s="23"/>
      <c r="B64" s="23"/>
      <c r="C64" s="80"/>
      <c r="D64" s="46"/>
      <c r="E64" s="35"/>
      <c r="F64" s="36"/>
      <c r="G64" s="37"/>
    </row>
    <row r="65" spans="4:7" s="2" customFormat="1" x14ac:dyDescent="0.2">
      <c r="D65" s="47"/>
      <c r="E65" s="5"/>
      <c r="F65" s="8"/>
      <c r="G65" s="6"/>
    </row>
    <row r="66" spans="4:7" s="2" customFormat="1" x14ac:dyDescent="0.2">
      <c r="D66" s="47"/>
      <c r="E66" s="5"/>
      <c r="F66" s="8"/>
      <c r="G66" s="6"/>
    </row>
    <row r="67" spans="4:7" s="2" customFormat="1" x14ac:dyDescent="0.2">
      <c r="D67" s="47"/>
      <c r="E67" s="5"/>
      <c r="F67" s="8"/>
      <c r="G67" s="6"/>
    </row>
    <row r="68" spans="4:7" s="2" customFormat="1" x14ac:dyDescent="0.2">
      <c r="D68" s="47"/>
      <c r="E68" s="5"/>
      <c r="F68" s="8"/>
      <c r="G68" s="6"/>
    </row>
    <row r="69" spans="4:7" s="2" customFormat="1" x14ac:dyDescent="0.2">
      <c r="D69" s="47"/>
      <c r="E69" s="5"/>
      <c r="F69" s="8"/>
      <c r="G69" s="6"/>
    </row>
    <row r="70" spans="4:7" s="2" customFormat="1" x14ac:dyDescent="0.2">
      <c r="D70" s="47"/>
      <c r="E70" s="5"/>
      <c r="F70" s="8"/>
      <c r="G70" s="6"/>
    </row>
    <row r="71" spans="4:7" s="2" customFormat="1" x14ac:dyDescent="0.2">
      <c r="D71" s="47"/>
      <c r="E71" s="5"/>
      <c r="F71" s="8"/>
      <c r="G71" s="6"/>
    </row>
    <row r="72" spans="4:7" s="2" customFormat="1" x14ac:dyDescent="0.2">
      <c r="D72" s="47"/>
      <c r="E72" s="5"/>
      <c r="F72" s="8"/>
      <c r="G72" s="6"/>
    </row>
    <row r="73" spans="4:7" s="2" customFormat="1" x14ac:dyDescent="0.2">
      <c r="D73" s="47"/>
      <c r="E73" s="5"/>
      <c r="F73" s="8"/>
      <c r="G73" s="6"/>
    </row>
    <row r="74" spans="4:7" s="2" customFormat="1" x14ac:dyDescent="0.2">
      <c r="D74" s="47"/>
      <c r="E74" s="5"/>
      <c r="F74" s="8"/>
      <c r="G74" s="6"/>
    </row>
    <row r="75" spans="4:7" s="2" customFormat="1" x14ac:dyDescent="0.2">
      <c r="D75" s="47"/>
      <c r="E75" s="5"/>
      <c r="F75" s="8"/>
      <c r="G75" s="6"/>
    </row>
    <row r="76" spans="4:7" s="2" customFormat="1" x14ac:dyDescent="0.2">
      <c r="D76" s="47"/>
      <c r="E76" s="5"/>
      <c r="F76" s="8"/>
      <c r="G76" s="6"/>
    </row>
    <row r="77" spans="4:7" s="2" customFormat="1" x14ac:dyDescent="0.2">
      <c r="D77" s="47"/>
      <c r="E77" s="5"/>
      <c r="F77" s="8"/>
      <c r="G77" s="6"/>
    </row>
    <row r="78" spans="4:7" s="2" customFormat="1" x14ac:dyDescent="0.2">
      <c r="D78" s="47"/>
      <c r="E78" s="5"/>
      <c r="F78" s="8"/>
      <c r="G78" s="6"/>
    </row>
    <row r="79" spans="4:7" s="2" customFormat="1" x14ac:dyDescent="0.2">
      <c r="D79" s="47"/>
      <c r="E79" s="5"/>
      <c r="F79" s="8"/>
      <c r="G79" s="6"/>
    </row>
    <row r="80" spans="4:7" s="2" customFormat="1" x14ac:dyDescent="0.2">
      <c r="D80" s="47"/>
      <c r="E80" s="5"/>
      <c r="F80" s="8"/>
      <c r="G80" s="6"/>
    </row>
    <row r="81" spans="4:7" s="2" customFormat="1" x14ac:dyDescent="0.2">
      <c r="D81" s="47"/>
      <c r="E81" s="5"/>
      <c r="F81" s="8"/>
      <c r="G81" s="6"/>
    </row>
    <row r="82" spans="4:7" s="2" customFormat="1" x14ac:dyDescent="0.2">
      <c r="D82" s="47"/>
      <c r="E82" s="5"/>
      <c r="F82" s="8"/>
      <c r="G82" s="6"/>
    </row>
    <row r="83" spans="4:7" s="2" customFormat="1" x14ac:dyDescent="0.2">
      <c r="D83" s="47"/>
      <c r="E83" s="5"/>
      <c r="F83" s="8"/>
      <c r="G83" s="6"/>
    </row>
    <row r="84" spans="4:7" s="2" customFormat="1" x14ac:dyDescent="0.2">
      <c r="D84" s="47"/>
      <c r="E84" s="5"/>
      <c r="F84" s="8"/>
      <c r="G84" s="6"/>
    </row>
    <row r="85" spans="4:7" s="2" customFormat="1" x14ac:dyDescent="0.2">
      <c r="D85" s="47"/>
      <c r="E85" s="5"/>
      <c r="F85" s="8"/>
      <c r="G85" s="6"/>
    </row>
    <row r="86" spans="4:7" s="2" customFormat="1" x14ac:dyDescent="0.2">
      <c r="D86" s="47"/>
      <c r="E86" s="5"/>
      <c r="F86" s="8"/>
      <c r="G86" s="6"/>
    </row>
    <row r="87" spans="4:7" s="2" customFormat="1" x14ac:dyDescent="0.2">
      <c r="D87" s="47"/>
      <c r="E87" s="5"/>
      <c r="F87" s="8"/>
      <c r="G87" s="6"/>
    </row>
    <row r="88" spans="4:7" s="2" customFormat="1" x14ac:dyDescent="0.2">
      <c r="D88" s="47"/>
      <c r="E88" s="5"/>
      <c r="F88" s="8"/>
      <c r="G88" s="6"/>
    </row>
    <row r="89" spans="4:7" s="2" customFormat="1" x14ac:dyDescent="0.2">
      <c r="D89" s="47"/>
      <c r="E89" s="5"/>
      <c r="F89" s="8"/>
      <c r="G89" s="6"/>
    </row>
    <row r="90" spans="4:7" s="2" customFormat="1" x14ac:dyDescent="0.2">
      <c r="D90" s="47"/>
      <c r="E90" s="5"/>
      <c r="F90" s="8"/>
      <c r="G90" s="6"/>
    </row>
  </sheetData>
  <mergeCells count="3">
    <mergeCell ref="B2:G2"/>
    <mergeCell ref="D3:G3"/>
    <mergeCell ref="B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6035D-C99B-4753-8F34-DF66FE71A63C}">
  <dimension ref="A1:H89"/>
  <sheetViews>
    <sheetView zoomScale="118" zoomScaleNormal="118" workbookViewId="0">
      <selection activeCell="H16" sqref="H16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84" bestFit="1" customWidth="1"/>
    <col min="4" max="4" width="13.33203125" style="45" customWidth="1"/>
    <col min="5" max="5" width="12" style="2" customWidth="1"/>
    <col min="6" max="6" width="13.33203125" style="9" customWidth="1"/>
    <col min="7" max="7" width="12.33203125" style="7" customWidth="1"/>
    <col min="8" max="8" width="30.44140625" style="2" customWidth="1"/>
    <col min="9" max="9" width="12.33203125" style="2" bestFit="1" customWidth="1"/>
    <col min="10" max="10" width="12.109375" style="2" bestFit="1" customWidth="1"/>
    <col min="11" max="11" width="13.109375" style="2" bestFit="1" customWidth="1"/>
    <col min="12" max="12" width="36" style="2" customWidth="1"/>
    <col min="13" max="16384" width="8.88671875" style="2"/>
  </cols>
  <sheetData>
    <row r="1" spans="1:7" ht="13.8" x14ac:dyDescent="0.25">
      <c r="A1" s="23"/>
      <c r="B1" s="23"/>
      <c r="C1" s="80"/>
      <c r="D1" s="42"/>
      <c r="E1" s="23"/>
      <c r="F1" s="24"/>
      <c r="G1" s="25"/>
    </row>
    <row r="2" spans="1:7" ht="24" customHeight="1" thickBot="1" x14ac:dyDescent="0.3">
      <c r="A2" s="23"/>
      <c r="B2" s="132" t="s">
        <v>44</v>
      </c>
      <c r="C2" s="132"/>
      <c r="D2" s="132"/>
      <c r="E2" s="132"/>
      <c r="F2" s="132"/>
      <c r="G2" s="132"/>
    </row>
    <row r="3" spans="1:7" s="3" customFormat="1" ht="18.600000000000001" thickTop="1" thickBot="1" x14ac:dyDescent="0.35">
      <c r="A3" s="26"/>
      <c r="B3" s="27"/>
      <c r="C3" s="81"/>
      <c r="D3" s="131" t="s">
        <v>45</v>
      </c>
      <c r="E3" s="131"/>
      <c r="F3" s="131"/>
      <c r="G3" s="131"/>
    </row>
    <row r="4" spans="1:7" s="1" customFormat="1" ht="33.6" customHeight="1" thickBot="1" x14ac:dyDescent="0.3">
      <c r="A4" s="26"/>
      <c r="B4" s="28" t="s">
        <v>13</v>
      </c>
      <c r="C4" s="82" t="s">
        <v>0</v>
      </c>
      <c r="D4" s="43" t="s">
        <v>2</v>
      </c>
      <c r="E4" s="28" t="s">
        <v>1</v>
      </c>
      <c r="F4" s="28" t="s">
        <v>8</v>
      </c>
      <c r="G4" s="28" t="s">
        <v>3</v>
      </c>
    </row>
    <row r="5" spans="1:7" s="1" customFormat="1" ht="33.6" customHeight="1" thickBot="1" x14ac:dyDescent="0.3">
      <c r="A5" s="26"/>
      <c r="B5" s="28" t="s">
        <v>12</v>
      </c>
      <c r="C5" s="82" t="s">
        <v>4</v>
      </c>
      <c r="D5" s="43" t="s">
        <v>5</v>
      </c>
      <c r="E5" s="28" t="s">
        <v>6</v>
      </c>
      <c r="F5" s="28" t="s">
        <v>9</v>
      </c>
      <c r="G5" s="28" t="s">
        <v>7</v>
      </c>
    </row>
    <row r="6" spans="1:7" ht="20.25" customHeight="1" thickBot="1" x14ac:dyDescent="0.35">
      <c r="A6" s="23"/>
      <c r="B6" s="135" t="s">
        <v>52</v>
      </c>
      <c r="C6" s="136"/>
      <c r="D6" s="136"/>
      <c r="E6" s="136"/>
      <c r="F6" s="136"/>
      <c r="G6" s="136"/>
    </row>
    <row r="7" spans="1:7" ht="14.4" x14ac:dyDescent="0.3">
      <c r="A7" s="23"/>
      <c r="B7" s="31">
        <v>1</v>
      </c>
      <c r="C7" s="83">
        <v>45352</v>
      </c>
      <c r="D7" s="75">
        <v>2128</v>
      </c>
      <c r="E7" s="75">
        <v>-1207</v>
      </c>
      <c r="F7" s="30">
        <f t="shared" ref="F7:F53" si="0">D7+E7</f>
        <v>921</v>
      </c>
      <c r="G7" s="32">
        <f>F7</f>
        <v>921</v>
      </c>
    </row>
    <row r="8" spans="1:7" ht="14.4" x14ac:dyDescent="0.3">
      <c r="A8" s="23"/>
      <c r="B8" s="33">
        <v>2</v>
      </c>
      <c r="C8" s="83">
        <f t="shared" ref="C8:C59" si="1">C7+7</f>
        <v>45359</v>
      </c>
      <c r="D8" s="75">
        <v>8204</v>
      </c>
      <c r="E8" s="75">
        <v>10</v>
      </c>
      <c r="F8" s="30">
        <f t="shared" si="0"/>
        <v>8214</v>
      </c>
      <c r="G8" s="105">
        <f t="shared" ref="G8:G58" si="2">G7+F8</f>
        <v>9135</v>
      </c>
    </row>
    <row r="9" spans="1:7" ht="14.4" x14ac:dyDescent="0.3">
      <c r="A9" s="23"/>
      <c r="B9" s="29">
        <v>3</v>
      </c>
      <c r="C9" s="83">
        <f t="shared" si="1"/>
        <v>45366</v>
      </c>
      <c r="D9" s="75">
        <v>16754</v>
      </c>
      <c r="E9" s="75">
        <v>1585</v>
      </c>
      <c r="F9" s="30">
        <f t="shared" si="0"/>
        <v>18339</v>
      </c>
      <c r="G9" s="105">
        <f t="shared" si="2"/>
        <v>27474</v>
      </c>
    </row>
    <row r="10" spans="1:7" ht="14.4" x14ac:dyDescent="0.3">
      <c r="A10" s="23"/>
      <c r="B10" s="31">
        <v>4</v>
      </c>
      <c r="C10" s="83">
        <f t="shared" si="1"/>
        <v>45373</v>
      </c>
      <c r="D10" s="75">
        <v>19016</v>
      </c>
      <c r="E10" s="75">
        <v>648</v>
      </c>
      <c r="F10" s="30">
        <f t="shared" si="0"/>
        <v>19664</v>
      </c>
      <c r="G10" s="105">
        <f t="shared" si="2"/>
        <v>47138</v>
      </c>
    </row>
    <row r="11" spans="1:7" ht="14.4" x14ac:dyDescent="0.3">
      <c r="A11" s="23"/>
      <c r="B11" s="31">
        <v>5</v>
      </c>
      <c r="C11" s="83">
        <f t="shared" si="1"/>
        <v>45380</v>
      </c>
      <c r="D11" s="75">
        <v>16130</v>
      </c>
      <c r="E11" s="75">
        <v>302</v>
      </c>
      <c r="F11" s="30">
        <f t="shared" si="0"/>
        <v>16432</v>
      </c>
      <c r="G11" s="105">
        <f t="shared" si="2"/>
        <v>63570</v>
      </c>
    </row>
    <row r="12" spans="1:7" ht="14.4" x14ac:dyDescent="0.3">
      <c r="A12" s="23"/>
      <c r="B12" s="33">
        <v>6</v>
      </c>
      <c r="C12" s="83">
        <f t="shared" si="1"/>
        <v>45387</v>
      </c>
      <c r="D12" s="75">
        <v>15516</v>
      </c>
      <c r="E12" s="75">
        <v>255</v>
      </c>
      <c r="F12" s="30">
        <f t="shared" si="0"/>
        <v>15771</v>
      </c>
      <c r="G12" s="105">
        <f t="shared" si="2"/>
        <v>79341</v>
      </c>
    </row>
    <row r="13" spans="1:7" ht="14.4" x14ac:dyDescent="0.3">
      <c r="A13" s="23"/>
      <c r="B13" s="29">
        <v>7</v>
      </c>
      <c r="C13" s="83">
        <f t="shared" si="1"/>
        <v>45394</v>
      </c>
      <c r="D13" s="75">
        <v>11083</v>
      </c>
      <c r="E13" s="75">
        <v>29</v>
      </c>
      <c r="F13" s="30">
        <f t="shared" si="0"/>
        <v>11112</v>
      </c>
      <c r="G13" s="105">
        <f t="shared" si="2"/>
        <v>90453</v>
      </c>
    </row>
    <row r="14" spans="1:7" ht="14.4" x14ac:dyDescent="0.3">
      <c r="A14" s="23"/>
      <c r="B14" s="31">
        <v>8</v>
      </c>
      <c r="C14" s="83">
        <f t="shared" si="1"/>
        <v>45401</v>
      </c>
      <c r="D14" s="75">
        <v>27747</v>
      </c>
      <c r="E14" s="75">
        <v>197</v>
      </c>
      <c r="F14" s="30">
        <f t="shared" si="0"/>
        <v>27944</v>
      </c>
      <c r="G14" s="105">
        <f t="shared" si="2"/>
        <v>118397</v>
      </c>
    </row>
    <row r="15" spans="1:7" ht="13.5" customHeight="1" x14ac:dyDescent="0.3">
      <c r="A15" s="23"/>
      <c r="B15" s="31">
        <v>9</v>
      </c>
      <c r="C15" s="83">
        <f t="shared" si="1"/>
        <v>45408</v>
      </c>
      <c r="D15" s="75">
        <v>35343</v>
      </c>
      <c r="E15" s="75">
        <v>859</v>
      </c>
      <c r="F15" s="30">
        <f t="shared" si="0"/>
        <v>36202</v>
      </c>
      <c r="G15" s="105">
        <f t="shared" si="2"/>
        <v>154599</v>
      </c>
    </row>
    <row r="16" spans="1:7" ht="14.4" x14ac:dyDescent="0.3">
      <c r="A16" s="23"/>
      <c r="B16" s="33">
        <v>10</v>
      </c>
      <c r="C16" s="83">
        <f t="shared" si="1"/>
        <v>45415</v>
      </c>
      <c r="D16" s="75">
        <v>42238</v>
      </c>
      <c r="E16" s="75">
        <v>929</v>
      </c>
      <c r="F16" s="30">
        <f t="shared" si="0"/>
        <v>43167</v>
      </c>
      <c r="G16" s="105">
        <f t="shared" si="2"/>
        <v>197766</v>
      </c>
    </row>
    <row r="17" spans="1:8" ht="14.4" x14ac:dyDescent="0.3">
      <c r="A17" s="23"/>
      <c r="B17" s="29">
        <v>11</v>
      </c>
      <c r="C17" s="83">
        <f t="shared" si="1"/>
        <v>45422</v>
      </c>
      <c r="D17" s="75">
        <v>63218</v>
      </c>
      <c r="E17" s="75">
        <v>1556</v>
      </c>
      <c r="F17" s="30">
        <f t="shared" si="0"/>
        <v>64774</v>
      </c>
      <c r="G17" s="105">
        <f t="shared" si="2"/>
        <v>262540</v>
      </c>
    </row>
    <row r="18" spans="1:8" ht="14.4" x14ac:dyDescent="0.3">
      <c r="A18" s="23"/>
      <c r="B18" s="31">
        <v>12</v>
      </c>
      <c r="C18" s="83">
        <f t="shared" si="1"/>
        <v>45429</v>
      </c>
      <c r="D18" s="75">
        <v>64937</v>
      </c>
      <c r="E18" s="75">
        <v>3332</v>
      </c>
      <c r="F18" s="30">
        <f t="shared" si="0"/>
        <v>68269</v>
      </c>
      <c r="G18" s="105">
        <f t="shared" si="2"/>
        <v>330809</v>
      </c>
    </row>
    <row r="19" spans="1:8" ht="14.4" x14ac:dyDescent="0.3">
      <c r="A19" s="23"/>
      <c r="B19" s="31">
        <v>13</v>
      </c>
      <c r="C19" s="83">
        <f t="shared" si="1"/>
        <v>45436</v>
      </c>
      <c r="D19" s="75">
        <v>61263</v>
      </c>
      <c r="E19" s="75">
        <v>3230</v>
      </c>
      <c r="F19" s="30">
        <f t="shared" si="0"/>
        <v>64493</v>
      </c>
      <c r="G19" s="105">
        <f t="shared" si="2"/>
        <v>395302</v>
      </c>
    </row>
    <row r="20" spans="1:8" ht="14.4" x14ac:dyDescent="0.3">
      <c r="A20" s="23"/>
      <c r="B20" s="33">
        <v>14</v>
      </c>
      <c r="C20" s="83">
        <f t="shared" si="1"/>
        <v>45443</v>
      </c>
      <c r="D20" s="75">
        <v>47570</v>
      </c>
      <c r="E20" s="75">
        <v>-468</v>
      </c>
      <c r="F20" s="30">
        <f t="shared" si="0"/>
        <v>47102</v>
      </c>
      <c r="G20" s="105">
        <f t="shared" si="2"/>
        <v>442404</v>
      </c>
    </row>
    <row r="21" spans="1:8" ht="14.4" x14ac:dyDescent="0.3">
      <c r="A21" s="23"/>
      <c r="B21" s="29">
        <v>15</v>
      </c>
      <c r="C21" s="83">
        <f t="shared" si="1"/>
        <v>45450</v>
      </c>
      <c r="D21" s="75">
        <v>30848</v>
      </c>
      <c r="E21" s="75">
        <v>2171</v>
      </c>
      <c r="F21" s="30">
        <f t="shared" si="0"/>
        <v>33019</v>
      </c>
      <c r="G21" s="105">
        <f t="shared" si="2"/>
        <v>475423</v>
      </c>
    </row>
    <row r="22" spans="1:8" ht="14.4" x14ac:dyDescent="0.3">
      <c r="A22" s="23"/>
      <c r="B22" s="31">
        <v>16</v>
      </c>
      <c r="C22" s="83">
        <f t="shared" si="1"/>
        <v>45457</v>
      </c>
      <c r="D22" s="75">
        <v>41942</v>
      </c>
      <c r="E22" s="75">
        <v>69</v>
      </c>
      <c r="F22" s="30">
        <f t="shared" si="0"/>
        <v>42011</v>
      </c>
      <c r="G22" s="105">
        <f t="shared" si="2"/>
        <v>517434</v>
      </c>
    </row>
    <row r="23" spans="1:8" ht="14.4" x14ac:dyDescent="0.3">
      <c r="A23" s="23"/>
      <c r="B23" s="31">
        <v>17</v>
      </c>
      <c r="C23" s="83">
        <f t="shared" si="1"/>
        <v>45464</v>
      </c>
      <c r="D23" s="75">
        <v>32495</v>
      </c>
      <c r="E23" s="75">
        <v>89</v>
      </c>
      <c r="F23" s="30">
        <f t="shared" si="0"/>
        <v>32584</v>
      </c>
      <c r="G23" s="105">
        <f t="shared" si="2"/>
        <v>550018</v>
      </c>
    </row>
    <row r="24" spans="1:8" ht="15" customHeight="1" x14ac:dyDescent="0.3">
      <c r="A24" s="23"/>
      <c r="B24" s="33">
        <v>18</v>
      </c>
      <c r="C24" s="83">
        <f t="shared" si="1"/>
        <v>45471</v>
      </c>
      <c r="D24" s="75">
        <v>25606</v>
      </c>
      <c r="E24" s="75">
        <v>20</v>
      </c>
      <c r="F24" s="30">
        <f t="shared" si="0"/>
        <v>25626</v>
      </c>
      <c r="G24" s="105">
        <f t="shared" si="2"/>
        <v>575644</v>
      </c>
    </row>
    <row r="25" spans="1:8" ht="15" customHeight="1" x14ac:dyDescent="0.3">
      <c r="A25" s="23"/>
      <c r="B25" s="29">
        <v>19</v>
      </c>
      <c r="C25" s="83">
        <f t="shared" si="1"/>
        <v>45478</v>
      </c>
      <c r="D25" s="75">
        <v>14933</v>
      </c>
      <c r="E25" s="75">
        <v>-34</v>
      </c>
      <c r="F25" s="30">
        <f t="shared" si="0"/>
        <v>14899</v>
      </c>
      <c r="G25" s="105">
        <f t="shared" si="2"/>
        <v>590543</v>
      </c>
    </row>
    <row r="26" spans="1:8" ht="15" customHeight="1" x14ac:dyDescent="0.3">
      <c r="A26" s="23"/>
      <c r="B26" s="31">
        <v>20</v>
      </c>
      <c r="C26" s="83">
        <f t="shared" si="1"/>
        <v>45485</v>
      </c>
      <c r="D26" s="75">
        <v>10361</v>
      </c>
      <c r="E26" s="75">
        <v>248</v>
      </c>
      <c r="F26" s="30">
        <f t="shared" si="0"/>
        <v>10609</v>
      </c>
      <c r="G26" s="105">
        <f t="shared" si="2"/>
        <v>601152</v>
      </c>
    </row>
    <row r="27" spans="1:8" ht="15" customHeight="1" x14ac:dyDescent="0.3">
      <c r="A27" s="23"/>
      <c r="B27" s="31">
        <v>21</v>
      </c>
      <c r="C27" s="83">
        <f t="shared" si="1"/>
        <v>45492</v>
      </c>
      <c r="D27" s="75">
        <v>5693</v>
      </c>
      <c r="E27" s="75">
        <v>106</v>
      </c>
      <c r="F27" s="30">
        <f t="shared" si="0"/>
        <v>5799</v>
      </c>
      <c r="G27" s="105">
        <f t="shared" si="2"/>
        <v>606951</v>
      </c>
    </row>
    <row r="28" spans="1:8" ht="15" customHeight="1" x14ac:dyDescent="0.3">
      <c r="A28" s="23"/>
      <c r="B28" s="33">
        <v>22</v>
      </c>
      <c r="C28" s="83">
        <f t="shared" si="1"/>
        <v>45499</v>
      </c>
      <c r="D28" s="75">
        <v>2767</v>
      </c>
      <c r="E28" s="75">
        <v>937</v>
      </c>
      <c r="F28" s="30">
        <f t="shared" si="0"/>
        <v>3704</v>
      </c>
      <c r="G28" s="105">
        <f t="shared" si="2"/>
        <v>610655</v>
      </c>
      <c r="H28" s="45"/>
    </row>
    <row r="29" spans="1:8" ht="15" customHeight="1" x14ac:dyDescent="0.3">
      <c r="A29" s="23"/>
      <c r="B29" s="29">
        <v>23</v>
      </c>
      <c r="C29" s="83">
        <f t="shared" si="1"/>
        <v>45506</v>
      </c>
      <c r="D29" s="75">
        <v>2422</v>
      </c>
      <c r="E29" s="75">
        <v>0</v>
      </c>
      <c r="F29" s="30">
        <f t="shared" si="0"/>
        <v>2422</v>
      </c>
      <c r="G29" s="105">
        <f t="shared" si="2"/>
        <v>613077</v>
      </c>
    </row>
    <row r="30" spans="1:8" ht="15" customHeight="1" x14ac:dyDescent="0.3">
      <c r="A30" s="23"/>
      <c r="B30" s="31">
        <v>24</v>
      </c>
      <c r="C30" s="83">
        <f t="shared" si="1"/>
        <v>45513</v>
      </c>
      <c r="D30" s="75">
        <v>2074</v>
      </c>
      <c r="E30" s="75">
        <v>28</v>
      </c>
      <c r="F30" s="30">
        <f t="shared" si="0"/>
        <v>2102</v>
      </c>
      <c r="G30" s="105">
        <f t="shared" si="2"/>
        <v>615179</v>
      </c>
    </row>
    <row r="31" spans="1:8" ht="15" customHeight="1" x14ac:dyDescent="0.3">
      <c r="A31" s="23"/>
      <c r="B31" s="31">
        <v>25</v>
      </c>
      <c r="C31" s="83">
        <f t="shared" si="1"/>
        <v>45520</v>
      </c>
      <c r="D31" s="75">
        <v>1403</v>
      </c>
      <c r="E31" s="75">
        <v>634</v>
      </c>
      <c r="F31" s="30">
        <f t="shared" si="0"/>
        <v>2037</v>
      </c>
      <c r="G31" s="105">
        <f t="shared" si="2"/>
        <v>617216</v>
      </c>
    </row>
    <row r="32" spans="1:8" ht="15" customHeight="1" x14ac:dyDescent="0.3">
      <c r="A32" s="23"/>
      <c r="B32" s="33">
        <v>26</v>
      </c>
      <c r="C32" s="83">
        <f t="shared" si="1"/>
        <v>45527</v>
      </c>
      <c r="D32" s="75">
        <v>934</v>
      </c>
      <c r="E32" s="75">
        <v>7</v>
      </c>
      <c r="F32" s="30">
        <f t="shared" si="0"/>
        <v>941</v>
      </c>
      <c r="G32" s="105">
        <f t="shared" si="2"/>
        <v>618157</v>
      </c>
    </row>
    <row r="33" spans="1:7" ht="15" customHeight="1" x14ac:dyDescent="0.3">
      <c r="A33" s="23"/>
      <c r="B33" s="29">
        <v>27</v>
      </c>
      <c r="C33" s="83">
        <f t="shared" si="1"/>
        <v>45534</v>
      </c>
      <c r="D33" s="75">
        <v>1143</v>
      </c>
      <c r="E33" s="75">
        <v>10</v>
      </c>
      <c r="F33" s="30">
        <f t="shared" si="0"/>
        <v>1153</v>
      </c>
      <c r="G33" s="105">
        <f t="shared" si="2"/>
        <v>619310</v>
      </c>
    </row>
    <row r="34" spans="1:7" ht="15" customHeight="1" x14ac:dyDescent="0.3">
      <c r="A34" s="23"/>
      <c r="B34" s="31">
        <v>28</v>
      </c>
      <c r="C34" s="83">
        <f t="shared" si="1"/>
        <v>45541</v>
      </c>
      <c r="D34" s="75">
        <v>619</v>
      </c>
      <c r="E34" s="75">
        <v>163</v>
      </c>
      <c r="F34" s="30">
        <f t="shared" si="0"/>
        <v>782</v>
      </c>
      <c r="G34" s="105">
        <f t="shared" si="2"/>
        <v>620092</v>
      </c>
    </row>
    <row r="35" spans="1:7" ht="16.5" customHeight="1" x14ac:dyDescent="0.3">
      <c r="A35" s="23"/>
      <c r="B35" s="31">
        <v>29</v>
      </c>
      <c r="C35" s="83">
        <f t="shared" si="1"/>
        <v>45548</v>
      </c>
      <c r="D35" s="75">
        <v>695</v>
      </c>
      <c r="E35" s="75">
        <v>-176</v>
      </c>
      <c r="F35" s="30">
        <f t="shared" si="0"/>
        <v>519</v>
      </c>
      <c r="G35" s="105">
        <f t="shared" si="2"/>
        <v>620611</v>
      </c>
    </row>
    <row r="36" spans="1:7" ht="17.25" customHeight="1" x14ac:dyDescent="0.3">
      <c r="A36" s="23"/>
      <c r="B36" s="33">
        <v>30</v>
      </c>
      <c r="C36" s="83">
        <f t="shared" si="1"/>
        <v>45555</v>
      </c>
      <c r="D36" s="75">
        <v>895</v>
      </c>
      <c r="E36" s="75">
        <v>-383</v>
      </c>
      <c r="F36" s="30">
        <f t="shared" si="0"/>
        <v>512</v>
      </c>
      <c r="G36" s="105">
        <f t="shared" si="2"/>
        <v>621123</v>
      </c>
    </row>
    <row r="37" spans="1:7" ht="15" customHeight="1" x14ac:dyDescent="0.3">
      <c r="A37" s="23"/>
      <c r="B37" s="29">
        <v>31</v>
      </c>
      <c r="C37" s="83">
        <f t="shared" si="1"/>
        <v>45562</v>
      </c>
      <c r="D37" s="75">
        <v>927</v>
      </c>
      <c r="E37" s="75">
        <v>-26</v>
      </c>
      <c r="F37" s="30">
        <f t="shared" si="0"/>
        <v>901</v>
      </c>
      <c r="G37" s="105">
        <f t="shared" si="2"/>
        <v>622024</v>
      </c>
    </row>
    <row r="38" spans="1:7" ht="15" customHeight="1" x14ac:dyDescent="0.3">
      <c r="A38" s="23"/>
      <c r="B38" s="31">
        <v>32</v>
      </c>
      <c r="C38" s="83">
        <f t="shared" si="1"/>
        <v>45569</v>
      </c>
      <c r="D38" s="75">
        <v>695</v>
      </c>
      <c r="E38" s="75">
        <v>-73</v>
      </c>
      <c r="F38" s="30">
        <f t="shared" si="0"/>
        <v>622</v>
      </c>
      <c r="G38" s="105">
        <f t="shared" si="2"/>
        <v>622646</v>
      </c>
    </row>
    <row r="39" spans="1:7" ht="15" customHeight="1" x14ac:dyDescent="0.3">
      <c r="A39" s="23"/>
      <c r="B39" s="31">
        <v>33</v>
      </c>
      <c r="C39" s="83">
        <f t="shared" si="1"/>
        <v>45576</v>
      </c>
      <c r="D39" s="75">
        <v>907</v>
      </c>
      <c r="E39" s="75">
        <v>156</v>
      </c>
      <c r="F39" s="30">
        <f t="shared" si="0"/>
        <v>1063</v>
      </c>
      <c r="G39" s="105">
        <f t="shared" si="2"/>
        <v>623709</v>
      </c>
    </row>
    <row r="40" spans="1:7" ht="15" customHeight="1" x14ac:dyDescent="0.3">
      <c r="A40" s="23"/>
      <c r="B40" s="33">
        <v>34</v>
      </c>
      <c r="C40" s="83">
        <f t="shared" si="1"/>
        <v>45583</v>
      </c>
      <c r="D40" s="75">
        <v>1217</v>
      </c>
      <c r="E40" s="75">
        <v>93</v>
      </c>
      <c r="F40" s="30">
        <f t="shared" si="0"/>
        <v>1310</v>
      </c>
      <c r="G40" s="105">
        <f t="shared" si="2"/>
        <v>625019</v>
      </c>
    </row>
    <row r="41" spans="1:7" ht="15" customHeight="1" x14ac:dyDescent="0.3">
      <c r="A41" s="23"/>
      <c r="B41" s="29">
        <v>35</v>
      </c>
      <c r="C41" s="83">
        <f t="shared" si="1"/>
        <v>45590</v>
      </c>
      <c r="D41" s="75">
        <v>913</v>
      </c>
      <c r="E41" s="75">
        <v>212</v>
      </c>
      <c r="F41" s="30">
        <f t="shared" si="0"/>
        <v>1125</v>
      </c>
      <c r="G41" s="105">
        <f t="shared" si="2"/>
        <v>626144</v>
      </c>
    </row>
    <row r="42" spans="1:7" ht="15" customHeight="1" x14ac:dyDescent="0.3">
      <c r="A42" s="23"/>
      <c r="B42" s="31">
        <v>36</v>
      </c>
      <c r="C42" s="83">
        <f t="shared" si="1"/>
        <v>45597</v>
      </c>
      <c r="D42" s="75">
        <v>626</v>
      </c>
      <c r="E42" s="75">
        <v>262</v>
      </c>
      <c r="F42" s="30">
        <f t="shared" si="0"/>
        <v>888</v>
      </c>
      <c r="G42" s="105">
        <f t="shared" si="2"/>
        <v>627032</v>
      </c>
    </row>
    <row r="43" spans="1:7" ht="15" customHeight="1" x14ac:dyDescent="0.3">
      <c r="A43" s="23"/>
      <c r="B43" s="31">
        <v>37</v>
      </c>
      <c r="C43" s="83">
        <f t="shared" si="1"/>
        <v>45604</v>
      </c>
      <c r="D43" s="75">
        <v>783</v>
      </c>
      <c r="E43" s="75">
        <v>208</v>
      </c>
      <c r="F43" s="30">
        <f t="shared" si="0"/>
        <v>991</v>
      </c>
      <c r="G43" s="105">
        <f t="shared" si="2"/>
        <v>628023</v>
      </c>
    </row>
    <row r="44" spans="1:7" ht="15" customHeight="1" x14ac:dyDescent="0.3">
      <c r="A44" s="23"/>
      <c r="B44" s="33">
        <v>38</v>
      </c>
      <c r="C44" s="83">
        <f t="shared" si="1"/>
        <v>45611</v>
      </c>
      <c r="D44" s="75">
        <v>637</v>
      </c>
      <c r="E44" s="75">
        <v>0</v>
      </c>
      <c r="F44" s="30">
        <f t="shared" si="0"/>
        <v>637</v>
      </c>
      <c r="G44" s="105">
        <f t="shared" si="2"/>
        <v>628660</v>
      </c>
    </row>
    <row r="45" spans="1:7" ht="15" customHeight="1" x14ac:dyDescent="0.3">
      <c r="A45" s="23"/>
      <c r="B45" s="29">
        <v>39</v>
      </c>
      <c r="C45" s="83">
        <f t="shared" si="1"/>
        <v>45618</v>
      </c>
      <c r="D45" s="75">
        <v>662</v>
      </c>
      <c r="E45" s="75">
        <v>2</v>
      </c>
      <c r="F45" s="30">
        <f t="shared" si="0"/>
        <v>664</v>
      </c>
      <c r="G45" s="105">
        <f t="shared" si="2"/>
        <v>629324</v>
      </c>
    </row>
    <row r="46" spans="1:7" ht="15" customHeight="1" x14ac:dyDescent="0.3">
      <c r="A46" s="23"/>
      <c r="B46" s="31">
        <v>40</v>
      </c>
      <c r="C46" s="83">
        <f t="shared" si="1"/>
        <v>45625</v>
      </c>
      <c r="D46" s="75">
        <v>175</v>
      </c>
      <c r="E46" s="75">
        <v>22</v>
      </c>
      <c r="F46" s="30">
        <f t="shared" si="0"/>
        <v>197</v>
      </c>
      <c r="G46" s="105">
        <f t="shared" si="2"/>
        <v>629521</v>
      </c>
    </row>
    <row r="47" spans="1:7" ht="15" customHeight="1" x14ac:dyDescent="0.3">
      <c r="A47" s="23"/>
      <c r="B47" s="31">
        <v>41</v>
      </c>
      <c r="C47" s="83">
        <f t="shared" si="1"/>
        <v>45632</v>
      </c>
      <c r="D47" s="75">
        <v>689</v>
      </c>
      <c r="E47" s="75">
        <v>1</v>
      </c>
      <c r="F47" s="30">
        <f t="shared" si="0"/>
        <v>690</v>
      </c>
      <c r="G47" s="105">
        <f t="shared" si="2"/>
        <v>630211</v>
      </c>
    </row>
    <row r="48" spans="1:7" ht="15" customHeight="1" x14ac:dyDescent="0.3">
      <c r="A48" s="23"/>
      <c r="B48" s="33">
        <v>42</v>
      </c>
      <c r="C48" s="83">
        <f t="shared" si="1"/>
        <v>45639</v>
      </c>
      <c r="D48" s="75">
        <v>252</v>
      </c>
      <c r="E48" s="75">
        <v>-60</v>
      </c>
      <c r="F48" s="30">
        <f t="shared" si="0"/>
        <v>192</v>
      </c>
      <c r="G48" s="105">
        <f t="shared" si="2"/>
        <v>630403</v>
      </c>
    </row>
    <row r="49" spans="1:7" ht="14.4" x14ac:dyDescent="0.3">
      <c r="A49" s="23"/>
      <c r="B49" s="29">
        <v>43</v>
      </c>
      <c r="C49" s="83">
        <f t="shared" si="1"/>
        <v>45646</v>
      </c>
      <c r="D49" s="75">
        <v>30</v>
      </c>
      <c r="E49" s="75">
        <v>0</v>
      </c>
      <c r="F49" s="30">
        <f t="shared" si="0"/>
        <v>30</v>
      </c>
      <c r="G49" s="105">
        <f t="shared" si="2"/>
        <v>630433</v>
      </c>
    </row>
    <row r="50" spans="1:7" ht="15" customHeight="1" x14ac:dyDescent="0.3">
      <c r="A50" s="23"/>
      <c r="B50" s="31">
        <v>44</v>
      </c>
      <c r="C50" s="83">
        <f t="shared" si="1"/>
        <v>45653</v>
      </c>
      <c r="D50" s="75">
        <v>5</v>
      </c>
      <c r="E50" s="75">
        <v>7</v>
      </c>
      <c r="F50" s="30">
        <f t="shared" si="0"/>
        <v>12</v>
      </c>
      <c r="G50" s="105">
        <f t="shared" si="2"/>
        <v>630445</v>
      </c>
    </row>
    <row r="51" spans="1:7" ht="15" customHeight="1" x14ac:dyDescent="0.3">
      <c r="A51" s="23"/>
      <c r="B51" s="31">
        <v>45</v>
      </c>
      <c r="C51" s="83">
        <f t="shared" si="1"/>
        <v>45660</v>
      </c>
      <c r="D51" s="75">
        <v>3</v>
      </c>
      <c r="E51" s="75">
        <v>52</v>
      </c>
      <c r="F51" s="30">
        <f t="shared" si="0"/>
        <v>55</v>
      </c>
      <c r="G51" s="105">
        <f t="shared" si="2"/>
        <v>630500</v>
      </c>
    </row>
    <row r="52" spans="1:7" ht="15" customHeight="1" x14ac:dyDescent="0.3">
      <c r="A52" s="23"/>
      <c r="B52" s="33">
        <v>46</v>
      </c>
      <c r="C52" s="83">
        <f t="shared" si="1"/>
        <v>45667</v>
      </c>
      <c r="D52" s="75">
        <v>25</v>
      </c>
      <c r="E52" s="75">
        <v>140</v>
      </c>
      <c r="F52" s="30">
        <f t="shared" si="0"/>
        <v>165</v>
      </c>
      <c r="G52" s="105">
        <f t="shared" si="2"/>
        <v>630665</v>
      </c>
    </row>
    <row r="53" spans="1:7" ht="15" customHeight="1" x14ac:dyDescent="0.3">
      <c r="A53" s="23"/>
      <c r="B53" s="29">
        <v>47</v>
      </c>
      <c r="C53" s="83">
        <f t="shared" si="1"/>
        <v>45674</v>
      </c>
      <c r="D53" s="75">
        <v>32</v>
      </c>
      <c r="E53" s="75">
        <v>-11</v>
      </c>
      <c r="F53" s="30">
        <f t="shared" si="0"/>
        <v>21</v>
      </c>
      <c r="G53" s="105">
        <f t="shared" si="2"/>
        <v>630686</v>
      </c>
    </row>
    <row r="54" spans="1:7" ht="15" customHeight="1" x14ac:dyDescent="0.3">
      <c r="A54" s="23"/>
      <c r="B54" s="31">
        <v>48</v>
      </c>
      <c r="C54" s="83">
        <f t="shared" si="1"/>
        <v>45681</v>
      </c>
      <c r="D54" s="75">
        <v>161</v>
      </c>
      <c r="E54" s="75">
        <v>-60</v>
      </c>
      <c r="F54" s="30">
        <f t="shared" ref="F54:F59" si="3">D54+E54</f>
        <v>101</v>
      </c>
      <c r="G54" s="105">
        <f t="shared" si="2"/>
        <v>630787</v>
      </c>
    </row>
    <row r="55" spans="1:7" s="1" customFormat="1" ht="15" customHeight="1" x14ac:dyDescent="0.3">
      <c r="A55" s="26"/>
      <c r="B55" s="31">
        <v>49</v>
      </c>
      <c r="C55" s="83">
        <f t="shared" si="1"/>
        <v>45688</v>
      </c>
      <c r="D55" s="75">
        <v>176</v>
      </c>
      <c r="E55" s="75">
        <v>54</v>
      </c>
      <c r="F55" s="30">
        <f t="shared" si="3"/>
        <v>230</v>
      </c>
      <c r="G55" s="105">
        <f t="shared" si="2"/>
        <v>631017</v>
      </c>
    </row>
    <row r="56" spans="1:7" ht="15" customHeight="1" x14ac:dyDescent="0.3">
      <c r="A56" s="23"/>
      <c r="B56" s="33">
        <v>50</v>
      </c>
      <c r="C56" s="83">
        <f t="shared" si="1"/>
        <v>45695</v>
      </c>
      <c r="D56" s="75">
        <v>154</v>
      </c>
      <c r="E56" s="75">
        <v>65</v>
      </c>
      <c r="F56" s="30">
        <f t="shared" si="3"/>
        <v>219</v>
      </c>
      <c r="G56" s="105">
        <f t="shared" si="2"/>
        <v>631236</v>
      </c>
    </row>
    <row r="57" spans="1:7" ht="15" customHeight="1" x14ac:dyDescent="0.3">
      <c r="A57" s="23"/>
      <c r="B57" s="29">
        <v>51</v>
      </c>
      <c r="C57" s="83">
        <f t="shared" si="1"/>
        <v>45702</v>
      </c>
      <c r="D57" s="75">
        <v>251</v>
      </c>
      <c r="E57" s="75">
        <v>36</v>
      </c>
      <c r="F57" s="30">
        <f t="shared" si="3"/>
        <v>287</v>
      </c>
      <c r="G57" s="105">
        <f t="shared" si="2"/>
        <v>631523</v>
      </c>
    </row>
    <row r="58" spans="1:7" ht="15" customHeight="1" x14ac:dyDescent="0.3">
      <c r="A58" s="23"/>
      <c r="B58" s="31">
        <v>52</v>
      </c>
      <c r="C58" s="83">
        <f t="shared" si="1"/>
        <v>45709</v>
      </c>
      <c r="D58" s="75">
        <v>424</v>
      </c>
      <c r="E58" s="75">
        <v>0</v>
      </c>
      <c r="F58" s="30">
        <f t="shared" si="3"/>
        <v>424</v>
      </c>
      <c r="G58" s="105">
        <f t="shared" si="2"/>
        <v>631947</v>
      </c>
    </row>
    <row r="59" spans="1:7" ht="14.4" x14ac:dyDescent="0.3">
      <c r="A59" s="23"/>
      <c r="B59" s="31">
        <v>53</v>
      </c>
      <c r="C59" s="83">
        <f t="shared" si="1"/>
        <v>45716</v>
      </c>
      <c r="D59" s="75">
        <v>2031</v>
      </c>
      <c r="E59" s="75">
        <v>352</v>
      </c>
      <c r="F59" s="30">
        <f t="shared" si="3"/>
        <v>2383</v>
      </c>
      <c r="G59" s="105">
        <f t="shared" ref="G59" si="4">G58+F59</f>
        <v>634330</v>
      </c>
    </row>
    <row r="60" spans="1:7" ht="13.8" x14ac:dyDescent="0.25">
      <c r="A60" s="23"/>
      <c r="B60" s="23"/>
      <c r="C60" s="80"/>
      <c r="D60" s="46"/>
      <c r="E60" s="35"/>
      <c r="F60" s="36"/>
      <c r="G60" s="37"/>
    </row>
    <row r="61" spans="1:7" ht="13.8" x14ac:dyDescent="0.25">
      <c r="A61" s="23"/>
      <c r="B61" s="23"/>
      <c r="C61" s="80"/>
      <c r="D61" s="46"/>
      <c r="E61" s="35"/>
      <c r="F61" s="36"/>
      <c r="G61" s="37"/>
    </row>
    <row r="62" spans="1:7" ht="13.8" x14ac:dyDescent="0.25">
      <c r="A62" s="23"/>
      <c r="B62" s="23"/>
      <c r="C62" s="80"/>
      <c r="D62" s="46"/>
      <c r="E62" s="35"/>
      <c r="F62" s="36"/>
      <c r="G62" s="37"/>
    </row>
    <row r="63" spans="1:7" ht="13.8" x14ac:dyDescent="0.25">
      <c r="A63" s="23"/>
      <c r="B63" s="23"/>
      <c r="C63" s="80"/>
      <c r="D63" s="46"/>
      <c r="E63" s="35"/>
      <c r="F63" s="36"/>
      <c r="G63" s="37"/>
    </row>
    <row r="64" spans="1:7" x14ac:dyDescent="0.2">
      <c r="C64" s="2"/>
      <c r="D64" s="47"/>
      <c r="E64" s="5"/>
      <c r="F64" s="8"/>
      <c r="G64" s="6"/>
    </row>
    <row r="65" spans="3:7" x14ac:dyDescent="0.2">
      <c r="C65" s="2"/>
      <c r="D65" s="47"/>
      <c r="E65" s="5"/>
      <c r="F65" s="8"/>
      <c r="G65" s="6"/>
    </row>
    <row r="66" spans="3:7" x14ac:dyDescent="0.2">
      <c r="C66" s="2"/>
      <c r="D66" s="47"/>
      <c r="E66" s="5"/>
      <c r="F66" s="8"/>
      <c r="G66" s="6"/>
    </row>
    <row r="67" spans="3:7" x14ac:dyDescent="0.2">
      <c r="C67" s="2"/>
      <c r="D67" s="47"/>
      <c r="E67" s="5"/>
      <c r="F67" s="8"/>
      <c r="G67" s="6"/>
    </row>
    <row r="68" spans="3:7" x14ac:dyDescent="0.2">
      <c r="C68" s="2"/>
      <c r="D68" s="47"/>
      <c r="E68" s="5"/>
      <c r="F68" s="8"/>
      <c r="G68" s="6"/>
    </row>
    <row r="69" spans="3:7" x14ac:dyDescent="0.2">
      <c r="C69" s="2"/>
      <c r="D69" s="47"/>
      <c r="E69" s="5"/>
      <c r="F69" s="8"/>
      <c r="G69" s="6"/>
    </row>
    <row r="70" spans="3:7" x14ac:dyDescent="0.2">
      <c r="C70" s="2"/>
      <c r="D70" s="47"/>
      <c r="E70" s="5"/>
      <c r="F70" s="8"/>
      <c r="G70" s="6"/>
    </row>
    <row r="71" spans="3:7" x14ac:dyDescent="0.2">
      <c r="C71" s="2"/>
      <c r="D71" s="47"/>
      <c r="E71" s="5"/>
      <c r="F71" s="8"/>
      <c r="G71" s="6"/>
    </row>
    <row r="72" spans="3:7" x14ac:dyDescent="0.2">
      <c r="C72" s="2"/>
      <c r="D72" s="47"/>
      <c r="E72" s="5"/>
      <c r="F72" s="8"/>
      <c r="G72" s="6"/>
    </row>
    <row r="73" spans="3:7" x14ac:dyDescent="0.2">
      <c r="C73" s="2"/>
      <c r="D73" s="47"/>
      <c r="E73" s="5"/>
      <c r="F73" s="8"/>
      <c r="G73" s="6"/>
    </row>
    <row r="74" spans="3:7" x14ac:dyDescent="0.2">
      <c r="C74" s="2"/>
      <c r="D74" s="47"/>
      <c r="E74" s="5"/>
      <c r="F74" s="8"/>
      <c r="G74" s="6"/>
    </row>
    <row r="75" spans="3:7" x14ac:dyDescent="0.2">
      <c r="C75" s="2"/>
      <c r="D75" s="47"/>
      <c r="E75" s="5"/>
      <c r="F75" s="8"/>
      <c r="G75" s="6"/>
    </row>
    <row r="76" spans="3:7" x14ac:dyDescent="0.2">
      <c r="C76" s="2"/>
      <c r="D76" s="47"/>
      <c r="E76" s="5"/>
      <c r="F76" s="8"/>
      <c r="G76" s="6"/>
    </row>
    <row r="77" spans="3:7" x14ac:dyDescent="0.2">
      <c r="C77" s="2"/>
      <c r="D77" s="47"/>
      <c r="E77" s="5"/>
      <c r="F77" s="8"/>
      <c r="G77" s="6"/>
    </row>
    <row r="78" spans="3:7" x14ac:dyDescent="0.2">
      <c r="C78" s="2"/>
      <c r="D78" s="47"/>
      <c r="E78" s="5"/>
      <c r="F78" s="8"/>
      <c r="G78" s="6"/>
    </row>
    <row r="79" spans="3:7" x14ac:dyDescent="0.2">
      <c r="C79" s="2"/>
      <c r="D79" s="47"/>
      <c r="E79" s="5"/>
      <c r="F79" s="8"/>
      <c r="G79" s="6"/>
    </row>
    <row r="80" spans="3:7" x14ac:dyDescent="0.2">
      <c r="C80" s="2"/>
      <c r="D80" s="47"/>
      <c r="E80" s="5"/>
      <c r="F80" s="8"/>
      <c r="G80" s="6"/>
    </row>
    <row r="81" spans="3:7" x14ac:dyDescent="0.2">
      <c r="C81" s="2"/>
      <c r="D81" s="47"/>
      <c r="E81" s="5"/>
      <c r="F81" s="8"/>
      <c r="G81" s="6"/>
    </row>
    <row r="82" spans="3:7" x14ac:dyDescent="0.2">
      <c r="C82" s="2"/>
      <c r="D82" s="47"/>
      <c r="E82" s="5"/>
      <c r="F82" s="8"/>
      <c r="G82" s="6"/>
    </row>
    <row r="83" spans="3:7" x14ac:dyDescent="0.2">
      <c r="C83" s="2"/>
      <c r="D83" s="47"/>
      <c r="E83" s="5"/>
      <c r="F83" s="8"/>
      <c r="G83" s="6"/>
    </row>
    <row r="84" spans="3:7" x14ac:dyDescent="0.2">
      <c r="C84" s="2"/>
      <c r="D84" s="47"/>
      <c r="E84" s="5"/>
      <c r="F84" s="8"/>
      <c r="G84" s="6"/>
    </row>
    <row r="85" spans="3:7" x14ac:dyDescent="0.2">
      <c r="C85" s="2"/>
      <c r="D85" s="47"/>
      <c r="E85" s="5"/>
      <c r="F85" s="8"/>
      <c r="G85" s="6"/>
    </row>
    <row r="86" spans="3:7" x14ac:dyDescent="0.2">
      <c r="C86" s="2"/>
      <c r="D86" s="47"/>
      <c r="E86" s="5"/>
      <c r="F86" s="8"/>
      <c r="G86" s="6"/>
    </row>
    <row r="87" spans="3:7" x14ac:dyDescent="0.2">
      <c r="C87" s="2"/>
      <c r="D87" s="47"/>
      <c r="E87" s="5"/>
      <c r="F87" s="8"/>
      <c r="G87" s="6"/>
    </row>
    <row r="88" spans="3:7" x14ac:dyDescent="0.2">
      <c r="C88" s="2"/>
      <c r="D88" s="47"/>
      <c r="E88" s="5"/>
      <c r="F88" s="8"/>
      <c r="G88" s="6"/>
    </row>
    <row r="89" spans="3:7" x14ac:dyDescent="0.2">
      <c r="C89" s="2"/>
      <c r="D89" s="47"/>
      <c r="E89" s="5"/>
      <c r="F89" s="8"/>
      <c r="G89" s="6"/>
    </row>
  </sheetData>
  <mergeCells count="3">
    <mergeCell ref="B2:G2"/>
    <mergeCell ref="D3:G3"/>
    <mergeCell ref="B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8AEF4-F2AA-46D0-9496-67A7EEB62BAD}">
  <dimension ref="A1:H89"/>
  <sheetViews>
    <sheetView tabSelected="1" topLeftCell="A7" zoomScale="118" zoomScaleNormal="118" workbookViewId="0">
      <selection activeCell="D16" sqref="D16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84" bestFit="1" customWidth="1"/>
    <col min="4" max="4" width="13.33203125" style="45" customWidth="1"/>
    <col min="5" max="5" width="12" style="2" customWidth="1"/>
    <col min="6" max="6" width="13.33203125" style="9" customWidth="1"/>
    <col min="7" max="7" width="12.33203125" style="7" customWidth="1"/>
    <col min="8" max="8" width="30.44140625" style="2" customWidth="1"/>
    <col min="9" max="9" width="12.33203125" style="2" bestFit="1" customWidth="1"/>
    <col min="10" max="10" width="12.109375" style="2" bestFit="1" customWidth="1"/>
    <col min="11" max="11" width="13.109375" style="2" bestFit="1" customWidth="1"/>
    <col min="12" max="12" width="36" style="2" customWidth="1"/>
    <col min="13" max="16384" width="8.88671875" style="2"/>
  </cols>
  <sheetData>
    <row r="1" spans="1:7" ht="13.8" x14ac:dyDescent="0.25">
      <c r="A1" s="23"/>
      <c r="B1" s="23"/>
      <c r="C1" s="80"/>
      <c r="D1" s="42"/>
      <c r="E1" s="23"/>
      <c r="F1" s="24"/>
      <c r="G1" s="25"/>
    </row>
    <row r="2" spans="1:7" ht="24" customHeight="1" thickBot="1" x14ac:dyDescent="0.3">
      <c r="A2" s="23"/>
      <c r="B2" s="132" t="s">
        <v>44</v>
      </c>
      <c r="C2" s="132"/>
      <c r="D2" s="132"/>
      <c r="E2" s="132"/>
      <c r="F2" s="132"/>
      <c r="G2" s="132"/>
    </row>
    <row r="3" spans="1:7" s="3" customFormat="1" ht="18.600000000000001" thickTop="1" thickBot="1" x14ac:dyDescent="0.35">
      <c r="A3" s="26"/>
      <c r="B3" s="27"/>
      <c r="C3" s="81"/>
      <c r="D3" s="131" t="s">
        <v>45</v>
      </c>
      <c r="E3" s="131"/>
      <c r="F3" s="131"/>
      <c r="G3" s="131"/>
    </row>
    <row r="4" spans="1:7" s="1" customFormat="1" ht="33.6" customHeight="1" thickBot="1" x14ac:dyDescent="0.3">
      <c r="A4" s="26"/>
      <c r="B4" s="28" t="s">
        <v>13</v>
      </c>
      <c r="C4" s="82" t="s">
        <v>0</v>
      </c>
      <c r="D4" s="43" t="s">
        <v>2</v>
      </c>
      <c r="E4" s="28" t="s">
        <v>1</v>
      </c>
      <c r="F4" s="28" t="s">
        <v>8</v>
      </c>
      <c r="G4" s="28" t="s">
        <v>3</v>
      </c>
    </row>
    <row r="5" spans="1:7" s="1" customFormat="1" ht="33.6" customHeight="1" thickBot="1" x14ac:dyDescent="0.3">
      <c r="A5" s="26"/>
      <c r="B5" s="28" t="s">
        <v>12</v>
      </c>
      <c r="C5" s="82" t="s">
        <v>4</v>
      </c>
      <c r="D5" s="43" t="s">
        <v>5</v>
      </c>
      <c r="E5" s="28" t="s">
        <v>6</v>
      </c>
      <c r="F5" s="28" t="s">
        <v>9</v>
      </c>
      <c r="G5" s="28" t="s">
        <v>7</v>
      </c>
    </row>
    <row r="6" spans="1:7" ht="20.25" customHeight="1" thickBot="1" x14ac:dyDescent="0.35">
      <c r="A6" s="23"/>
      <c r="B6" s="135" t="s">
        <v>52</v>
      </c>
      <c r="C6" s="136"/>
      <c r="D6" s="136"/>
      <c r="E6" s="136"/>
      <c r="F6" s="136"/>
      <c r="G6" s="136"/>
    </row>
    <row r="7" spans="1:7" ht="14.4" x14ac:dyDescent="0.3">
      <c r="A7" s="23"/>
      <c r="B7" s="31">
        <v>1</v>
      </c>
      <c r="C7" s="83">
        <v>45723</v>
      </c>
      <c r="D7" s="75">
        <v>2990</v>
      </c>
      <c r="E7" s="75">
        <v>178</v>
      </c>
      <c r="F7" s="30">
        <f t="shared" ref="F7:F59" si="0">D7+E7</f>
        <v>3168</v>
      </c>
      <c r="G7" s="32">
        <f>F7</f>
        <v>3168</v>
      </c>
    </row>
    <row r="8" spans="1:7" ht="14.4" x14ac:dyDescent="0.3">
      <c r="A8" s="23"/>
      <c r="B8" s="33">
        <v>2</v>
      </c>
      <c r="C8" s="83">
        <f t="shared" ref="C8:C59" si="1">C7+7</f>
        <v>45730</v>
      </c>
      <c r="D8" s="75">
        <v>16128</v>
      </c>
      <c r="E8" s="75">
        <v>2206</v>
      </c>
      <c r="F8" s="30">
        <f t="shared" si="0"/>
        <v>18334</v>
      </c>
      <c r="G8" s="105">
        <f t="shared" ref="G8:G59" si="2">G7+F8</f>
        <v>21502</v>
      </c>
    </row>
    <row r="9" spans="1:7" ht="14.4" x14ac:dyDescent="0.3">
      <c r="A9" s="23"/>
      <c r="B9" s="29">
        <v>3</v>
      </c>
      <c r="C9" s="83">
        <f t="shared" si="1"/>
        <v>45737</v>
      </c>
      <c r="D9" s="75">
        <v>11411</v>
      </c>
      <c r="E9" s="75">
        <v>938</v>
      </c>
      <c r="F9" s="30">
        <f t="shared" si="0"/>
        <v>12349</v>
      </c>
      <c r="G9" s="105">
        <f t="shared" si="2"/>
        <v>33851</v>
      </c>
    </row>
    <row r="10" spans="1:7" ht="14.4" x14ac:dyDescent="0.3">
      <c r="A10" s="23"/>
      <c r="B10" s="31">
        <v>4</v>
      </c>
      <c r="C10" s="83">
        <f t="shared" si="1"/>
        <v>45744</v>
      </c>
      <c r="D10" s="75">
        <v>26976</v>
      </c>
      <c r="E10" s="75">
        <v>3793</v>
      </c>
      <c r="F10" s="30">
        <f t="shared" si="0"/>
        <v>30769</v>
      </c>
      <c r="G10" s="105">
        <f t="shared" si="2"/>
        <v>64620</v>
      </c>
    </row>
    <row r="11" spans="1:7" ht="14.4" x14ac:dyDescent="0.3">
      <c r="A11" s="23"/>
      <c r="B11" s="31">
        <v>5</v>
      </c>
      <c r="C11" s="83">
        <f t="shared" si="1"/>
        <v>45751</v>
      </c>
      <c r="D11" s="75">
        <v>20196</v>
      </c>
      <c r="E11" s="75">
        <v>1326</v>
      </c>
      <c r="F11" s="30">
        <f t="shared" si="0"/>
        <v>21522</v>
      </c>
      <c r="G11" s="105">
        <f t="shared" si="2"/>
        <v>86142</v>
      </c>
    </row>
    <row r="12" spans="1:7" ht="14.4" x14ac:dyDescent="0.3">
      <c r="A12" s="23"/>
      <c r="B12" s="33">
        <v>6</v>
      </c>
      <c r="C12" s="83">
        <f t="shared" si="1"/>
        <v>45758</v>
      </c>
      <c r="D12" s="75">
        <v>11442</v>
      </c>
      <c r="E12" s="75">
        <v>0</v>
      </c>
      <c r="F12" s="30">
        <f t="shared" si="0"/>
        <v>11442</v>
      </c>
      <c r="G12" s="105">
        <f t="shared" si="2"/>
        <v>97584</v>
      </c>
    </row>
    <row r="13" spans="1:7" ht="14.4" x14ac:dyDescent="0.3">
      <c r="A13" s="23"/>
      <c r="B13" s="29">
        <v>7</v>
      </c>
      <c r="C13" s="83">
        <f t="shared" si="1"/>
        <v>45765</v>
      </c>
      <c r="D13" s="75"/>
      <c r="E13" s="75"/>
      <c r="F13" s="30">
        <f t="shared" si="0"/>
        <v>0</v>
      </c>
      <c r="G13" s="105">
        <f t="shared" si="2"/>
        <v>97584</v>
      </c>
    </row>
    <row r="14" spans="1:7" ht="14.4" x14ac:dyDescent="0.3">
      <c r="A14" s="23"/>
      <c r="B14" s="31">
        <v>8</v>
      </c>
      <c r="C14" s="83">
        <f t="shared" si="1"/>
        <v>45772</v>
      </c>
      <c r="D14" s="75"/>
      <c r="E14" s="75"/>
      <c r="F14" s="30">
        <f t="shared" si="0"/>
        <v>0</v>
      </c>
      <c r="G14" s="105">
        <f t="shared" si="2"/>
        <v>97584</v>
      </c>
    </row>
    <row r="15" spans="1:7" ht="13.5" customHeight="1" x14ac:dyDescent="0.3">
      <c r="A15" s="23"/>
      <c r="B15" s="31">
        <v>9</v>
      </c>
      <c r="C15" s="83">
        <f t="shared" si="1"/>
        <v>45779</v>
      </c>
      <c r="D15" s="75"/>
      <c r="E15" s="75"/>
      <c r="F15" s="30">
        <f t="shared" si="0"/>
        <v>0</v>
      </c>
      <c r="G15" s="105">
        <f t="shared" si="2"/>
        <v>97584</v>
      </c>
    </row>
    <row r="16" spans="1:7" ht="14.4" x14ac:dyDescent="0.3">
      <c r="A16" s="23"/>
      <c r="B16" s="33">
        <v>10</v>
      </c>
      <c r="C16" s="83">
        <f t="shared" si="1"/>
        <v>45786</v>
      </c>
      <c r="D16" s="75"/>
      <c r="E16" s="75"/>
      <c r="F16" s="30">
        <f t="shared" si="0"/>
        <v>0</v>
      </c>
      <c r="G16" s="105">
        <f t="shared" si="2"/>
        <v>97584</v>
      </c>
    </row>
    <row r="17" spans="1:8" ht="14.4" x14ac:dyDescent="0.3">
      <c r="A17" s="23"/>
      <c r="B17" s="29">
        <v>11</v>
      </c>
      <c r="C17" s="83">
        <f t="shared" si="1"/>
        <v>45793</v>
      </c>
      <c r="D17" s="75"/>
      <c r="E17" s="75"/>
      <c r="F17" s="30">
        <f t="shared" si="0"/>
        <v>0</v>
      </c>
      <c r="G17" s="105">
        <f t="shared" si="2"/>
        <v>97584</v>
      </c>
    </row>
    <row r="18" spans="1:8" ht="14.4" x14ac:dyDescent="0.3">
      <c r="A18" s="23"/>
      <c r="B18" s="31">
        <v>12</v>
      </c>
      <c r="C18" s="83">
        <f t="shared" si="1"/>
        <v>45800</v>
      </c>
      <c r="D18" s="75"/>
      <c r="E18" s="75"/>
      <c r="F18" s="30">
        <f t="shared" si="0"/>
        <v>0</v>
      </c>
      <c r="G18" s="105">
        <f t="shared" si="2"/>
        <v>97584</v>
      </c>
    </row>
    <row r="19" spans="1:8" ht="14.4" x14ac:dyDescent="0.3">
      <c r="A19" s="23"/>
      <c r="B19" s="31">
        <v>13</v>
      </c>
      <c r="C19" s="83">
        <f t="shared" si="1"/>
        <v>45807</v>
      </c>
      <c r="D19" s="75"/>
      <c r="E19" s="75"/>
      <c r="F19" s="30">
        <f t="shared" si="0"/>
        <v>0</v>
      </c>
      <c r="G19" s="105">
        <f t="shared" si="2"/>
        <v>97584</v>
      </c>
    </row>
    <row r="20" spans="1:8" ht="14.4" x14ac:dyDescent="0.3">
      <c r="A20" s="23"/>
      <c r="B20" s="33">
        <v>14</v>
      </c>
      <c r="C20" s="83">
        <f t="shared" si="1"/>
        <v>45814</v>
      </c>
      <c r="D20" s="75"/>
      <c r="E20" s="75"/>
      <c r="F20" s="30">
        <f t="shared" si="0"/>
        <v>0</v>
      </c>
      <c r="G20" s="105">
        <f t="shared" si="2"/>
        <v>97584</v>
      </c>
    </row>
    <row r="21" spans="1:8" ht="14.4" x14ac:dyDescent="0.3">
      <c r="A21" s="23"/>
      <c r="B21" s="29">
        <v>15</v>
      </c>
      <c r="C21" s="83">
        <f t="shared" si="1"/>
        <v>45821</v>
      </c>
      <c r="D21" s="75"/>
      <c r="E21" s="75"/>
      <c r="F21" s="30">
        <f t="shared" si="0"/>
        <v>0</v>
      </c>
      <c r="G21" s="105">
        <f t="shared" si="2"/>
        <v>97584</v>
      </c>
    </row>
    <row r="22" spans="1:8" ht="14.4" x14ac:dyDescent="0.3">
      <c r="A22" s="23"/>
      <c r="B22" s="31">
        <v>16</v>
      </c>
      <c r="C22" s="83">
        <f t="shared" si="1"/>
        <v>45828</v>
      </c>
      <c r="D22" s="75"/>
      <c r="E22" s="75"/>
      <c r="F22" s="30">
        <f t="shared" si="0"/>
        <v>0</v>
      </c>
      <c r="G22" s="105">
        <f t="shared" si="2"/>
        <v>97584</v>
      </c>
    </row>
    <row r="23" spans="1:8" ht="14.4" x14ac:dyDescent="0.3">
      <c r="A23" s="23"/>
      <c r="B23" s="31">
        <v>17</v>
      </c>
      <c r="C23" s="83">
        <f t="shared" si="1"/>
        <v>45835</v>
      </c>
      <c r="D23" s="75"/>
      <c r="E23" s="75"/>
      <c r="F23" s="30">
        <f t="shared" si="0"/>
        <v>0</v>
      </c>
      <c r="G23" s="105">
        <f t="shared" si="2"/>
        <v>97584</v>
      </c>
    </row>
    <row r="24" spans="1:8" ht="15" customHeight="1" x14ac:dyDescent="0.3">
      <c r="A24" s="23"/>
      <c r="B24" s="33">
        <v>18</v>
      </c>
      <c r="C24" s="83">
        <f t="shared" si="1"/>
        <v>45842</v>
      </c>
      <c r="D24" s="75"/>
      <c r="E24" s="75"/>
      <c r="F24" s="30">
        <f t="shared" si="0"/>
        <v>0</v>
      </c>
      <c r="G24" s="105">
        <f t="shared" si="2"/>
        <v>97584</v>
      </c>
    </row>
    <row r="25" spans="1:8" ht="15" customHeight="1" x14ac:dyDescent="0.3">
      <c r="A25" s="23"/>
      <c r="B25" s="29">
        <v>19</v>
      </c>
      <c r="C25" s="83">
        <f t="shared" si="1"/>
        <v>45849</v>
      </c>
      <c r="D25" s="75"/>
      <c r="E25" s="75"/>
      <c r="F25" s="30">
        <f t="shared" si="0"/>
        <v>0</v>
      </c>
      <c r="G25" s="105">
        <f t="shared" si="2"/>
        <v>97584</v>
      </c>
    </row>
    <row r="26" spans="1:8" ht="15" customHeight="1" x14ac:dyDescent="0.3">
      <c r="A26" s="23"/>
      <c r="B26" s="31">
        <v>20</v>
      </c>
      <c r="C26" s="83">
        <f t="shared" si="1"/>
        <v>45856</v>
      </c>
      <c r="D26" s="75"/>
      <c r="E26" s="75"/>
      <c r="F26" s="30">
        <f t="shared" si="0"/>
        <v>0</v>
      </c>
      <c r="G26" s="105">
        <f t="shared" si="2"/>
        <v>97584</v>
      </c>
    </row>
    <row r="27" spans="1:8" ht="15" customHeight="1" x14ac:dyDescent="0.3">
      <c r="A27" s="23"/>
      <c r="B27" s="31">
        <v>21</v>
      </c>
      <c r="C27" s="83">
        <f t="shared" si="1"/>
        <v>45863</v>
      </c>
      <c r="D27" s="75"/>
      <c r="E27" s="75"/>
      <c r="F27" s="30">
        <f t="shared" si="0"/>
        <v>0</v>
      </c>
      <c r="G27" s="105">
        <f t="shared" si="2"/>
        <v>97584</v>
      </c>
    </row>
    <row r="28" spans="1:8" ht="15" customHeight="1" x14ac:dyDescent="0.3">
      <c r="A28" s="23"/>
      <c r="B28" s="33">
        <v>22</v>
      </c>
      <c r="C28" s="83">
        <f t="shared" si="1"/>
        <v>45870</v>
      </c>
      <c r="D28" s="75"/>
      <c r="E28" s="75"/>
      <c r="F28" s="30">
        <f t="shared" si="0"/>
        <v>0</v>
      </c>
      <c r="G28" s="105">
        <f t="shared" si="2"/>
        <v>97584</v>
      </c>
      <c r="H28" s="45"/>
    </row>
    <row r="29" spans="1:8" ht="15" customHeight="1" x14ac:dyDescent="0.3">
      <c r="A29" s="23"/>
      <c r="B29" s="29">
        <v>23</v>
      </c>
      <c r="C29" s="83">
        <f t="shared" si="1"/>
        <v>45877</v>
      </c>
      <c r="D29" s="75"/>
      <c r="E29" s="75"/>
      <c r="F29" s="30">
        <f t="shared" si="0"/>
        <v>0</v>
      </c>
      <c r="G29" s="105">
        <f t="shared" si="2"/>
        <v>97584</v>
      </c>
    </row>
    <row r="30" spans="1:8" ht="15" customHeight="1" x14ac:dyDescent="0.3">
      <c r="A30" s="23"/>
      <c r="B30" s="31">
        <v>24</v>
      </c>
      <c r="C30" s="83">
        <f t="shared" si="1"/>
        <v>45884</v>
      </c>
      <c r="D30" s="75"/>
      <c r="E30" s="75"/>
      <c r="F30" s="30">
        <f t="shared" si="0"/>
        <v>0</v>
      </c>
      <c r="G30" s="105">
        <f t="shared" si="2"/>
        <v>97584</v>
      </c>
    </row>
    <row r="31" spans="1:8" ht="15" customHeight="1" x14ac:dyDescent="0.3">
      <c r="A31" s="23"/>
      <c r="B31" s="31">
        <v>25</v>
      </c>
      <c r="C31" s="83">
        <f t="shared" si="1"/>
        <v>45891</v>
      </c>
      <c r="D31" s="75"/>
      <c r="E31" s="75"/>
      <c r="F31" s="30">
        <f t="shared" si="0"/>
        <v>0</v>
      </c>
      <c r="G31" s="105">
        <f t="shared" si="2"/>
        <v>97584</v>
      </c>
    </row>
    <row r="32" spans="1:8" ht="15" customHeight="1" x14ac:dyDescent="0.3">
      <c r="A32" s="23"/>
      <c r="B32" s="33">
        <v>26</v>
      </c>
      <c r="C32" s="83">
        <f t="shared" si="1"/>
        <v>45898</v>
      </c>
      <c r="D32" s="75"/>
      <c r="E32" s="75"/>
      <c r="F32" s="30">
        <f t="shared" si="0"/>
        <v>0</v>
      </c>
      <c r="G32" s="105">
        <f t="shared" si="2"/>
        <v>97584</v>
      </c>
    </row>
    <row r="33" spans="1:7" ht="15" customHeight="1" x14ac:dyDescent="0.3">
      <c r="A33" s="23"/>
      <c r="B33" s="29">
        <v>27</v>
      </c>
      <c r="C33" s="83">
        <f t="shared" si="1"/>
        <v>45905</v>
      </c>
      <c r="D33" s="75"/>
      <c r="E33" s="75"/>
      <c r="F33" s="30">
        <f t="shared" si="0"/>
        <v>0</v>
      </c>
      <c r="G33" s="105">
        <f t="shared" si="2"/>
        <v>97584</v>
      </c>
    </row>
    <row r="34" spans="1:7" ht="15" customHeight="1" x14ac:dyDescent="0.3">
      <c r="A34" s="23"/>
      <c r="B34" s="31">
        <v>28</v>
      </c>
      <c r="C34" s="83">
        <f t="shared" si="1"/>
        <v>45912</v>
      </c>
      <c r="D34" s="75"/>
      <c r="E34" s="75"/>
      <c r="F34" s="30">
        <f t="shared" si="0"/>
        <v>0</v>
      </c>
      <c r="G34" s="105">
        <f t="shared" si="2"/>
        <v>97584</v>
      </c>
    </row>
    <row r="35" spans="1:7" ht="16.5" customHeight="1" x14ac:dyDescent="0.3">
      <c r="A35" s="23"/>
      <c r="B35" s="31">
        <v>29</v>
      </c>
      <c r="C35" s="83">
        <f t="shared" si="1"/>
        <v>45919</v>
      </c>
      <c r="D35" s="75"/>
      <c r="E35" s="75"/>
      <c r="F35" s="30">
        <f t="shared" si="0"/>
        <v>0</v>
      </c>
      <c r="G35" s="105">
        <f t="shared" si="2"/>
        <v>97584</v>
      </c>
    </row>
    <row r="36" spans="1:7" ht="17.25" customHeight="1" x14ac:dyDescent="0.3">
      <c r="A36" s="23"/>
      <c r="B36" s="33">
        <v>30</v>
      </c>
      <c r="C36" s="83">
        <f t="shared" si="1"/>
        <v>45926</v>
      </c>
      <c r="D36" s="75"/>
      <c r="E36" s="75"/>
      <c r="F36" s="30">
        <f t="shared" si="0"/>
        <v>0</v>
      </c>
      <c r="G36" s="105">
        <f t="shared" si="2"/>
        <v>97584</v>
      </c>
    </row>
    <row r="37" spans="1:7" ht="15" customHeight="1" x14ac:dyDescent="0.3">
      <c r="A37" s="23"/>
      <c r="B37" s="29">
        <v>31</v>
      </c>
      <c r="C37" s="83">
        <f t="shared" si="1"/>
        <v>45933</v>
      </c>
      <c r="D37" s="75"/>
      <c r="E37" s="75"/>
      <c r="F37" s="30">
        <f t="shared" si="0"/>
        <v>0</v>
      </c>
      <c r="G37" s="105">
        <f t="shared" si="2"/>
        <v>97584</v>
      </c>
    </row>
    <row r="38" spans="1:7" ht="15" customHeight="1" x14ac:dyDescent="0.3">
      <c r="A38" s="23"/>
      <c r="B38" s="31">
        <v>32</v>
      </c>
      <c r="C38" s="83">
        <f t="shared" si="1"/>
        <v>45940</v>
      </c>
      <c r="D38" s="75"/>
      <c r="E38" s="75"/>
      <c r="F38" s="30">
        <f t="shared" si="0"/>
        <v>0</v>
      </c>
      <c r="G38" s="105">
        <f t="shared" si="2"/>
        <v>97584</v>
      </c>
    </row>
    <row r="39" spans="1:7" ht="15" customHeight="1" x14ac:dyDescent="0.3">
      <c r="A39" s="23"/>
      <c r="B39" s="31">
        <v>33</v>
      </c>
      <c r="C39" s="83">
        <f t="shared" si="1"/>
        <v>45947</v>
      </c>
      <c r="D39" s="75"/>
      <c r="E39" s="75"/>
      <c r="F39" s="30">
        <f t="shared" si="0"/>
        <v>0</v>
      </c>
      <c r="G39" s="105">
        <f t="shared" si="2"/>
        <v>97584</v>
      </c>
    </row>
    <row r="40" spans="1:7" ht="15" customHeight="1" x14ac:dyDescent="0.3">
      <c r="A40" s="23"/>
      <c r="B40" s="33">
        <v>34</v>
      </c>
      <c r="C40" s="83">
        <f t="shared" si="1"/>
        <v>45954</v>
      </c>
      <c r="D40" s="75"/>
      <c r="E40" s="75"/>
      <c r="F40" s="30">
        <f t="shared" si="0"/>
        <v>0</v>
      </c>
      <c r="G40" s="105">
        <f t="shared" si="2"/>
        <v>97584</v>
      </c>
    </row>
    <row r="41" spans="1:7" ht="15" customHeight="1" x14ac:dyDescent="0.3">
      <c r="A41" s="23"/>
      <c r="B41" s="29">
        <v>35</v>
      </c>
      <c r="C41" s="83">
        <f t="shared" si="1"/>
        <v>45961</v>
      </c>
      <c r="D41" s="75"/>
      <c r="E41" s="75"/>
      <c r="F41" s="30">
        <f t="shared" si="0"/>
        <v>0</v>
      </c>
      <c r="G41" s="105">
        <f t="shared" si="2"/>
        <v>97584</v>
      </c>
    </row>
    <row r="42" spans="1:7" ht="15" customHeight="1" x14ac:dyDescent="0.3">
      <c r="A42" s="23"/>
      <c r="B42" s="31">
        <v>36</v>
      </c>
      <c r="C42" s="83">
        <f t="shared" si="1"/>
        <v>45968</v>
      </c>
      <c r="D42" s="75"/>
      <c r="E42" s="75"/>
      <c r="F42" s="30">
        <f t="shared" si="0"/>
        <v>0</v>
      </c>
      <c r="G42" s="105">
        <f t="shared" si="2"/>
        <v>97584</v>
      </c>
    </row>
    <row r="43" spans="1:7" ht="15" customHeight="1" x14ac:dyDescent="0.3">
      <c r="A43" s="23"/>
      <c r="B43" s="31">
        <v>37</v>
      </c>
      <c r="C43" s="83">
        <f t="shared" si="1"/>
        <v>45975</v>
      </c>
      <c r="D43" s="75"/>
      <c r="E43" s="75"/>
      <c r="F43" s="30">
        <f t="shared" si="0"/>
        <v>0</v>
      </c>
      <c r="G43" s="105">
        <f t="shared" si="2"/>
        <v>97584</v>
      </c>
    </row>
    <row r="44" spans="1:7" ht="15" customHeight="1" x14ac:dyDescent="0.3">
      <c r="A44" s="23"/>
      <c r="B44" s="33">
        <v>38</v>
      </c>
      <c r="C44" s="83">
        <f t="shared" si="1"/>
        <v>45982</v>
      </c>
      <c r="D44" s="75"/>
      <c r="E44" s="75"/>
      <c r="F44" s="30">
        <f t="shared" si="0"/>
        <v>0</v>
      </c>
      <c r="G44" s="105">
        <f t="shared" si="2"/>
        <v>97584</v>
      </c>
    </row>
    <row r="45" spans="1:7" ht="15" customHeight="1" x14ac:dyDescent="0.3">
      <c r="A45" s="23"/>
      <c r="B45" s="29">
        <v>39</v>
      </c>
      <c r="C45" s="83">
        <f t="shared" si="1"/>
        <v>45989</v>
      </c>
      <c r="D45" s="75"/>
      <c r="E45" s="75"/>
      <c r="F45" s="30">
        <f t="shared" si="0"/>
        <v>0</v>
      </c>
      <c r="G45" s="105">
        <f t="shared" si="2"/>
        <v>97584</v>
      </c>
    </row>
    <row r="46" spans="1:7" ht="15" customHeight="1" x14ac:dyDescent="0.3">
      <c r="A46" s="23"/>
      <c r="B46" s="31">
        <v>40</v>
      </c>
      <c r="C46" s="83">
        <f t="shared" si="1"/>
        <v>45996</v>
      </c>
      <c r="D46" s="75"/>
      <c r="E46" s="75"/>
      <c r="F46" s="30">
        <f t="shared" si="0"/>
        <v>0</v>
      </c>
      <c r="G46" s="105">
        <f t="shared" si="2"/>
        <v>97584</v>
      </c>
    </row>
    <row r="47" spans="1:7" ht="15" customHeight="1" x14ac:dyDescent="0.3">
      <c r="A47" s="23"/>
      <c r="B47" s="31">
        <v>41</v>
      </c>
      <c r="C47" s="83">
        <f t="shared" si="1"/>
        <v>46003</v>
      </c>
      <c r="D47" s="75"/>
      <c r="E47" s="75"/>
      <c r="F47" s="30">
        <f t="shared" si="0"/>
        <v>0</v>
      </c>
      <c r="G47" s="105">
        <f t="shared" si="2"/>
        <v>97584</v>
      </c>
    </row>
    <row r="48" spans="1:7" ht="15" customHeight="1" x14ac:dyDescent="0.3">
      <c r="A48" s="23"/>
      <c r="B48" s="33">
        <v>42</v>
      </c>
      <c r="C48" s="83">
        <f t="shared" si="1"/>
        <v>46010</v>
      </c>
      <c r="D48" s="75"/>
      <c r="E48" s="75"/>
      <c r="F48" s="30">
        <f t="shared" si="0"/>
        <v>0</v>
      </c>
      <c r="G48" s="105">
        <f t="shared" si="2"/>
        <v>97584</v>
      </c>
    </row>
    <row r="49" spans="1:7" ht="14.4" x14ac:dyDescent="0.3">
      <c r="A49" s="23"/>
      <c r="B49" s="29">
        <v>43</v>
      </c>
      <c r="C49" s="83">
        <f t="shared" si="1"/>
        <v>46017</v>
      </c>
      <c r="D49" s="75"/>
      <c r="E49" s="75"/>
      <c r="F49" s="30">
        <f t="shared" si="0"/>
        <v>0</v>
      </c>
      <c r="G49" s="105">
        <f t="shared" si="2"/>
        <v>97584</v>
      </c>
    </row>
    <row r="50" spans="1:7" ht="15" customHeight="1" x14ac:dyDescent="0.3">
      <c r="A50" s="23"/>
      <c r="B50" s="31">
        <v>44</v>
      </c>
      <c r="C50" s="83">
        <f t="shared" si="1"/>
        <v>46024</v>
      </c>
      <c r="D50" s="75"/>
      <c r="E50" s="75"/>
      <c r="F50" s="30">
        <f t="shared" si="0"/>
        <v>0</v>
      </c>
      <c r="G50" s="105">
        <f t="shared" si="2"/>
        <v>97584</v>
      </c>
    </row>
    <row r="51" spans="1:7" ht="15" customHeight="1" x14ac:dyDescent="0.3">
      <c r="A51" s="23"/>
      <c r="B51" s="31">
        <v>45</v>
      </c>
      <c r="C51" s="83">
        <f t="shared" si="1"/>
        <v>46031</v>
      </c>
      <c r="D51" s="75"/>
      <c r="E51" s="75"/>
      <c r="F51" s="30">
        <f t="shared" si="0"/>
        <v>0</v>
      </c>
      <c r="G51" s="105">
        <f t="shared" si="2"/>
        <v>97584</v>
      </c>
    </row>
    <row r="52" spans="1:7" ht="15" customHeight="1" x14ac:dyDescent="0.3">
      <c r="A52" s="23"/>
      <c r="B52" s="33">
        <v>46</v>
      </c>
      <c r="C52" s="83">
        <f t="shared" si="1"/>
        <v>46038</v>
      </c>
      <c r="D52" s="75"/>
      <c r="E52" s="75"/>
      <c r="F52" s="30">
        <f t="shared" si="0"/>
        <v>0</v>
      </c>
      <c r="G52" s="105">
        <f t="shared" si="2"/>
        <v>97584</v>
      </c>
    </row>
    <row r="53" spans="1:7" ht="15" customHeight="1" x14ac:dyDescent="0.3">
      <c r="A53" s="23"/>
      <c r="B53" s="29">
        <v>47</v>
      </c>
      <c r="C53" s="83">
        <f t="shared" si="1"/>
        <v>46045</v>
      </c>
      <c r="D53" s="75"/>
      <c r="E53" s="75"/>
      <c r="F53" s="30">
        <f t="shared" si="0"/>
        <v>0</v>
      </c>
      <c r="G53" s="105">
        <f t="shared" si="2"/>
        <v>97584</v>
      </c>
    </row>
    <row r="54" spans="1:7" ht="15" customHeight="1" x14ac:dyDescent="0.3">
      <c r="A54" s="23"/>
      <c r="B54" s="31">
        <v>48</v>
      </c>
      <c r="C54" s="83">
        <f t="shared" si="1"/>
        <v>46052</v>
      </c>
      <c r="D54" s="75"/>
      <c r="E54" s="75"/>
      <c r="F54" s="30">
        <f t="shared" si="0"/>
        <v>0</v>
      </c>
      <c r="G54" s="105">
        <f t="shared" si="2"/>
        <v>97584</v>
      </c>
    </row>
    <row r="55" spans="1:7" s="1" customFormat="1" ht="15" customHeight="1" x14ac:dyDescent="0.3">
      <c r="A55" s="26"/>
      <c r="B55" s="31">
        <v>49</v>
      </c>
      <c r="C55" s="83">
        <f t="shared" si="1"/>
        <v>46059</v>
      </c>
      <c r="D55" s="75"/>
      <c r="E55" s="75"/>
      <c r="F55" s="30">
        <f t="shared" si="0"/>
        <v>0</v>
      </c>
      <c r="G55" s="105">
        <f t="shared" si="2"/>
        <v>97584</v>
      </c>
    </row>
    <row r="56" spans="1:7" ht="15" customHeight="1" x14ac:dyDescent="0.3">
      <c r="A56" s="23"/>
      <c r="B56" s="33">
        <v>50</v>
      </c>
      <c r="C56" s="83">
        <f t="shared" si="1"/>
        <v>46066</v>
      </c>
      <c r="D56" s="75"/>
      <c r="E56" s="75"/>
      <c r="F56" s="30">
        <f t="shared" si="0"/>
        <v>0</v>
      </c>
      <c r="G56" s="105">
        <f t="shared" si="2"/>
        <v>97584</v>
      </c>
    </row>
    <row r="57" spans="1:7" ht="15" customHeight="1" x14ac:dyDescent="0.3">
      <c r="A57" s="23"/>
      <c r="B57" s="29">
        <v>51</v>
      </c>
      <c r="C57" s="83">
        <f t="shared" si="1"/>
        <v>46073</v>
      </c>
      <c r="D57" s="75"/>
      <c r="E57" s="75"/>
      <c r="F57" s="30">
        <f t="shared" si="0"/>
        <v>0</v>
      </c>
      <c r="G57" s="105">
        <f t="shared" si="2"/>
        <v>97584</v>
      </c>
    </row>
    <row r="58" spans="1:7" ht="15" customHeight="1" x14ac:dyDescent="0.3">
      <c r="A58" s="23"/>
      <c r="B58" s="31">
        <v>52</v>
      </c>
      <c r="C58" s="83">
        <f t="shared" si="1"/>
        <v>46080</v>
      </c>
      <c r="D58" s="75"/>
      <c r="E58" s="75"/>
      <c r="F58" s="30">
        <f t="shared" si="0"/>
        <v>0</v>
      </c>
      <c r="G58" s="105">
        <f t="shared" si="2"/>
        <v>97584</v>
      </c>
    </row>
    <row r="59" spans="1:7" ht="14.4" x14ac:dyDescent="0.3">
      <c r="A59" s="23"/>
      <c r="B59" s="31">
        <v>53</v>
      </c>
      <c r="C59" s="83">
        <f t="shared" si="1"/>
        <v>46087</v>
      </c>
      <c r="D59" s="75"/>
      <c r="E59" s="75"/>
      <c r="F59" s="30">
        <f t="shared" si="0"/>
        <v>0</v>
      </c>
      <c r="G59" s="105">
        <f t="shared" si="2"/>
        <v>97584</v>
      </c>
    </row>
    <row r="60" spans="1:7" ht="13.8" x14ac:dyDescent="0.25">
      <c r="A60" s="23"/>
      <c r="B60" s="23"/>
      <c r="C60" s="80"/>
      <c r="D60" s="46"/>
      <c r="E60" s="35"/>
      <c r="F60" s="36"/>
      <c r="G60" s="37"/>
    </row>
    <row r="61" spans="1:7" ht="13.8" x14ac:dyDescent="0.25">
      <c r="A61" s="23"/>
      <c r="B61" s="23"/>
      <c r="C61" s="80"/>
      <c r="D61" s="46"/>
      <c r="E61" s="35"/>
      <c r="F61" s="36"/>
      <c r="G61" s="37"/>
    </row>
    <row r="62" spans="1:7" ht="13.8" x14ac:dyDescent="0.25">
      <c r="A62" s="23"/>
      <c r="B62" s="23"/>
      <c r="C62" s="80"/>
      <c r="D62" s="46"/>
      <c r="E62" s="35"/>
      <c r="F62" s="36"/>
      <c r="G62" s="37"/>
    </row>
    <row r="63" spans="1:7" ht="13.8" x14ac:dyDescent="0.25">
      <c r="A63" s="23"/>
      <c r="B63" s="23"/>
      <c r="C63" s="80"/>
      <c r="D63" s="46"/>
      <c r="E63" s="35"/>
      <c r="F63" s="36"/>
      <c r="G63" s="37"/>
    </row>
    <row r="64" spans="1:7" x14ac:dyDescent="0.2">
      <c r="C64" s="2"/>
      <c r="D64" s="47"/>
      <c r="E64" s="5"/>
      <c r="F64" s="8"/>
      <c r="G64" s="6"/>
    </row>
    <row r="65" spans="3:7" x14ac:dyDescent="0.2">
      <c r="C65" s="2"/>
      <c r="D65" s="47"/>
      <c r="E65" s="5"/>
      <c r="F65" s="8"/>
      <c r="G65" s="6"/>
    </row>
    <row r="66" spans="3:7" x14ac:dyDescent="0.2">
      <c r="C66" s="2"/>
      <c r="D66" s="47"/>
      <c r="E66" s="5"/>
      <c r="F66" s="8"/>
      <c r="G66" s="6"/>
    </row>
    <row r="67" spans="3:7" x14ac:dyDescent="0.2">
      <c r="C67" s="2"/>
      <c r="D67" s="47"/>
      <c r="E67" s="5"/>
      <c r="F67" s="8"/>
      <c r="G67" s="6"/>
    </row>
    <row r="68" spans="3:7" x14ac:dyDescent="0.2">
      <c r="C68" s="2"/>
      <c r="D68" s="47"/>
      <c r="E68" s="5"/>
      <c r="F68" s="8"/>
      <c r="G68" s="6"/>
    </row>
    <row r="69" spans="3:7" x14ac:dyDescent="0.2">
      <c r="C69" s="2"/>
      <c r="D69" s="47"/>
      <c r="E69" s="5"/>
      <c r="F69" s="8"/>
      <c r="G69" s="6"/>
    </row>
    <row r="70" spans="3:7" x14ac:dyDescent="0.2">
      <c r="C70" s="2"/>
      <c r="D70" s="47"/>
      <c r="E70" s="5"/>
      <c r="F70" s="8"/>
      <c r="G70" s="6"/>
    </row>
    <row r="71" spans="3:7" x14ac:dyDescent="0.2">
      <c r="C71" s="2"/>
      <c r="D71" s="47"/>
      <c r="E71" s="5"/>
      <c r="F71" s="8"/>
      <c r="G71" s="6"/>
    </row>
    <row r="72" spans="3:7" x14ac:dyDescent="0.2">
      <c r="C72" s="2"/>
      <c r="D72" s="47"/>
      <c r="E72" s="5"/>
      <c r="F72" s="8"/>
      <c r="G72" s="6"/>
    </row>
    <row r="73" spans="3:7" x14ac:dyDescent="0.2">
      <c r="C73" s="2"/>
      <c r="D73" s="47"/>
      <c r="E73" s="5"/>
      <c r="F73" s="8"/>
      <c r="G73" s="6"/>
    </row>
    <row r="74" spans="3:7" x14ac:dyDescent="0.2">
      <c r="C74" s="2"/>
      <c r="D74" s="47"/>
      <c r="E74" s="5"/>
      <c r="F74" s="8"/>
      <c r="G74" s="6"/>
    </row>
    <row r="75" spans="3:7" x14ac:dyDescent="0.2">
      <c r="C75" s="2"/>
      <c r="D75" s="47"/>
      <c r="E75" s="5"/>
      <c r="F75" s="8"/>
      <c r="G75" s="6"/>
    </row>
    <row r="76" spans="3:7" x14ac:dyDescent="0.2">
      <c r="C76" s="2"/>
      <c r="D76" s="47"/>
      <c r="E76" s="5"/>
      <c r="F76" s="8"/>
      <c r="G76" s="6"/>
    </row>
    <row r="77" spans="3:7" x14ac:dyDescent="0.2">
      <c r="C77" s="2"/>
      <c r="D77" s="47"/>
      <c r="E77" s="5"/>
      <c r="F77" s="8"/>
      <c r="G77" s="6"/>
    </row>
    <row r="78" spans="3:7" x14ac:dyDescent="0.2">
      <c r="C78" s="2"/>
      <c r="D78" s="47"/>
      <c r="E78" s="5"/>
      <c r="F78" s="8"/>
      <c r="G78" s="6"/>
    </row>
    <row r="79" spans="3:7" x14ac:dyDescent="0.2">
      <c r="C79" s="2"/>
      <c r="D79" s="47"/>
      <c r="E79" s="5"/>
      <c r="F79" s="8"/>
      <c r="G79" s="6"/>
    </row>
    <row r="80" spans="3:7" x14ac:dyDescent="0.2">
      <c r="C80" s="2"/>
      <c r="D80" s="47"/>
      <c r="E80" s="5"/>
      <c r="F80" s="8"/>
      <c r="G80" s="6"/>
    </row>
    <row r="81" spans="3:7" x14ac:dyDescent="0.2">
      <c r="C81" s="2"/>
      <c r="D81" s="47"/>
      <c r="E81" s="5"/>
      <c r="F81" s="8"/>
      <c r="G81" s="6"/>
    </row>
    <row r="82" spans="3:7" x14ac:dyDescent="0.2">
      <c r="C82" s="2"/>
      <c r="D82" s="47"/>
      <c r="E82" s="5"/>
      <c r="F82" s="8"/>
      <c r="G82" s="6"/>
    </row>
    <row r="83" spans="3:7" x14ac:dyDescent="0.2">
      <c r="C83" s="2"/>
      <c r="D83" s="47"/>
      <c r="E83" s="5"/>
      <c r="F83" s="8"/>
      <c r="G83" s="6"/>
    </row>
    <row r="84" spans="3:7" x14ac:dyDescent="0.2">
      <c r="C84" s="2"/>
      <c r="D84" s="47"/>
      <c r="E84" s="5"/>
      <c r="F84" s="8"/>
      <c r="G84" s="6"/>
    </row>
    <row r="85" spans="3:7" x14ac:dyDescent="0.2">
      <c r="C85" s="2"/>
      <c r="D85" s="47"/>
      <c r="E85" s="5"/>
      <c r="F85" s="8"/>
      <c r="G85" s="6"/>
    </row>
    <row r="86" spans="3:7" x14ac:dyDescent="0.2">
      <c r="C86" s="2"/>
      <c r="D86" s="47"/>
      <c r="E86" s="5"/>
      <c r="F86" s="8"/>
      <c r="G86" s="6"/>
    </row>
    <row r="87" spans="3:7" x14ac:dyDescent="0.2">
      <c r="C87" s="2"/>
      <c r="D87" s="47"/>
      <c r="E87" s="5"/>
      <c r="F87" s="8"/>
      <c r="G87" s="6"/>
    </row>
    <row r="88" spans="3:7" x14ac:dyDescent="0.2">
      <c r="C88" s="2"/>
      <c r="D88" s="47"/>
      <c r="E88" s="5"/>
      <c r="F88" s="8"/>
      <c r="G88" s="6"/>
    </row>
    <row r="89" spans="3:7" x14ac:dyDescent="0.2">
      <c r="C89" s="2"/>
      <c r="D89" s="47"/>
      <c r="E89" s="5"/>
      <c r="F89" s="8"/>
      <c r="G89" s="6"/>
    </row>
  </sheetData>
  <mergeCells count="3">
    <mergeCell ref="B2:G2"/>
    <mergeCell ref="D3:G3"/>
    <mergeCell ref="B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EB071-7451-46E4-BD9C-CE6A29EF4338}">
  <sheetPr>
    <pageSetUpPr fitToPage="1"/>
  </sheetPr>
  <dimension ref="B1:R72"/>
  <sheetViews>
    <sheetView showGridLines="0" showWhiteSpace="0" zoomScale="85" zoomScaleNormal="85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K10" sqref="K10"/>
    </sheetView>
  </sheetViews>
  <sheetFormatPr defaultColWidth="9.109375" defaultRowHeight="11.4" x14ac:dyDescent="0.2"/>
  <cols>
    <col min="1" max="1" width="8.88671875" style="2" customWidth="1"/>
    <col min="2" max="2" width="48" style="2" customWidth="1"/>
    <col min="3" max="3" width="16" style="4" bestFit="1" customWidth="1"/>
    <col min="4" max="4" width="11.33203125" style="2" bestFit="1" customWidth="1"/>
    <col min="5" max="11" width="15.88671875" style="2" customWidth="1"/>
    <col min="12" max="12" width="16.109375" style="2" bestFit="1" customWidth="1"/>
    <col min="13" max="16384" width="9.109375" style="2"/>
  </cols>
  <sheetData>
    <row r="1" spans="2:12" ht="12" thickBot="1" x14ac:dyDescent="0.25"/>
    <row r="2" spans="2:12" ht="15" x14ac:dyDescent="0.25">
      <c r="B2" s="141" t="s">
        <v>42</v>
      </c>
      <c r="C2" s="142"/>
      <c r="D2" s="142"/>
      <c r="E2" s="142"/>
      <c r="F2" s="91"/>
      <c r="G2" s="91"/>
      <c r="H2" s="91"/>
      <c r="I2" s="91"/>
      <c r="J2" s="91"/>
      <c r="K2" s="91"/>
      <c r="L2" s="91"/>
    </row>
    <row r="3" spans="2:12" s="1" customFormat="1" ht="18" thickBot="1" x14ac:dyDescent="0.4">
      <c r="B3" s="57" t="s">
        <v>13</v>
      </c>
      <c r="C3" s="52" t="s">
        <v>0</v>
      </c>
      <c r="D3" s="86" t="s">
        <v>33</v>
      </c>
      <c r="E3" s="86" t="s">
        <v>49</v>
      </c>
      <c r="F3" s="70" t="s">
        <v>50</v>
      </c>
      <c r="G3" s="70" t="s">
        <v>51</v>
      </c>
      <c r="H3" s="70" t="s">
        <v>56</v>
      </c>
      <c r="I3" s="70" t="s">
        <v>57</v>
      </c>
      <c r="J3" s="70" t="s">
        <v>55</v>
      </c>
      <c r="K3" s="70" t="s">
        <v>63</v>
      </c>
      <c r="L3" s="70" t="s">
        <v>60</v>
      </c>
    </row>
    <row r="4" spans="2:12" ht="14.4" x14ac:dyDescent="0.3">
      <c r="B4" s="22">
        <v>1</v>
      </c>
      <c r="C4" s="101">
        <f>'Sunflower 2025_2026'!C7</f>
        <v>45723</v>
      </c>
      <c r="D4" s="98">
        <v>0</v>
      </c>
      <c r="E4" s="92">
        <f>' Sunflower 2019_20'!F7</f>
        <v>670</v>
      </c>
      <c r="F4" s="92">
        <f>'Sunflower 2020_21'!F7</f>
        <v>34</v>
      </c>
      <c r="G4" s="92">
        <f>'Sunflower 2021_22'!F7</f>
        <v>1682</v>
      </c>
      <c r="H4" s="92">
        <f>'Sunflower 2022_23'!F7</f>
        <v>2548</v>
      </c>
      <c r="I4" s="92">
        <f>'Sunflower 2023_2024'!F7</f>
        <v>251</v>
      </c>
      <c r="J4" s="92">
        <f>'Sunflower 2024_2025'!F7</f>
        <v>921</v>
      </c>
      <c r="K4" s="92">
        <f>'Sunflower 2025_2026'!D7</f>
        <v>2990</v>
      </c>
      <c r="L4" s="92">
        <f>AVERAGE(I4:K4)</f>
        <v>1387.3333333333333</v>
      </c>
    </row>
    <row r="5" spans="2:12" ht="14.4" x14ac:dyDescent="0.3">
      <c r="B5" s="22">
        <v>2</v>
      </c>
      <c r="C5" s="101">
        <f>'Sunflower 2025_2026'!C8</f>
        <v>45730</v>
      </c>
      <c r="D5" s="98">
        <v>0</v>
      </c>
      <c r="E5" s="92">
        <f>' Sunflower 2019_20'!F8</f>
        <v>1229</v>
      </c>
      <c r="F5" s="92">
        <f>'Sunflower 2020_21'!F8</f>
        <v>558</v>
      </c>
      <c r="G5" s="92">
        <f>'Sunflower 2021_22'!F8</f>
        <v>7592</v>
      </c>
      <c r="H5" s="92">
        <f>'Sunflower 2022_23'!F8</f>
        <v>1042</v>
      </c>
      <c r="I5" s="92">
        <f>'Sunflower 2023_2024'!F8</f>
        <v>1567</v>
      </c>
      <c r="J5" s="92">
        <f>'Sunflower 2024_2025'!F8</f>
        <v>8214</v>
      </c>
      <c r="K5" s="92">
        <f>'Sunflower 2025_2026'!D8</f>
        <v>16128</v>
      </c>
      <c r="L5" s="92">
        <f>AVERAGE(I5:K5)</f>
        <v>8636.3333333333339</v>
      </c>
    </row>
    <row r="6" spans="2:12" ht="14.4" x14ac:dyDescent="0.3">
      <c r="B6" s="22">
        <v>3</v>
      </c>
      <c r="C6" s="101">
        <f>'Sunflower 2025_2026'!C9</f>
        <v>45737</v>
      </c>
      <c r="D6" s="98">
        <v>0</v>
      </c>
      <c r="E6" s="92">
        <f>' Sunflower 2019_20'!F9</f>
        <v>932</v>
      </c>
      <c r="F6" s="92">
        <f>'Sunflower 2020_21'!F9</f>
        <v>434</v>
      </c>
      <c r="G6" s="92">
        <f>'Sunflower 2021_22'!F9</f>
        <v>7821</v>
      </c>
      <c r="H6" s="92">
        <f>'Sunflower 2022_23'!F9</f>
        <v>7405</v>
      </c>
      <c r="I6" s="92">
        <f>'Sunflower 2023_2024'!F9</f>
        <v>8789</v>
      </c>
      <c r="J6" s="92">
        <f>'Sunflower 2024_2025'!F9</f>
        <v>18339</v>
      </c>
      <c r="K6" s="92">
        <f>'Sunflower 2025_2026'!D9</f>
        <v>11411</v>
      </c>
      <c r="L6" s="92">
        <f t="shared" ref="L6" si="0">AVERAGE(I6:K6)</f>
        <v>12846.333333333334</v>
      </c>
    </row>
    <row r="7" spans="2:12" ht="14.4" x14ac:dyDescent="0.3">
      <c r="B7" s="22">
        <v>4</v>
      </c>
      <c r="C7" s="101">
        <f>'Sunflower 2025_2026'!C10</f>
        <v>45744</v>
      </c>
      <c r="D7" s="98">
        <v>0</v>
      </c>
      <c r="E7" s="92">
        <f>' Sunflower 2019_20'!F10</f>
        <v>925</v>
      </c>
      <c r="F7" s="92">
        <f>'Sunflower 2020_21'!F10</f>
        <v>7110</v>
      </c>
      <c r="G7" s="92">
        <f>'Sunflower 2021_22'!F10</f>
        <v>32166</v>
      </c>
      <c r="H7" s="92">
        <f>'Sunflower 2022_23'!F10</f>
        <v>53154</v>
      </c>
      <c r="I7" s="92">
        <f>'Sunflower 2023_2024'!F10</f>
        <v>20776</v>
      </c>
      <c r="J7" s="92">
        <f>'Sunflower 2024_2025'!F10</f>
        <v>19664</v>
      </c>
      <c r="K7" s="92">
        <f>'Sunflower 2025_2026'!D10</f>
        <v>26976</v>
      </c>
      <c r="L7" s="92">
        <f t="shared" ref="L7" si="1">AVERAGE(I7:K7)</f>
        <v>22472</v>
      </c>
    </row>
    <row r="8" spans="2:12" ht="14.4" x14ac:dyDescent="0.3">
      <c r="B8" s="22">
        <v>5</v>
      </c>
      <c r="C8" s="101">
        <f>'Sunflower 2025_2026'!C11</f>
        <v>45751</v>
      </c>
      <c r="D8" s="98">
        <v>9613</v>
      </c>
      <c r="E8" s="92">
        <f>' Sunflower 2019_20'!F11</f>
        <v>2239</v>
      </c>
      <c r="F8" s="92">
        <f>'Sunflower 2020_21'!F11</f>
        <v>1596</v>
      </c>
      <c r="G8" s="92">
        <f>'Sunflower 2021_22'!F11</f>
        <v>2049</v>
      </c>
      <c r="H8" s="92">
        <f>'Sunflower 2022_23'!F11</f>
        <v>3286</v>
      </c>
      <c r="I8" s="92">
        <f>'Sunflower 2023_2024'!F11</f>
        <v>21964</v>
      </c>
      <c r="J8" s="92">
        <f>'Sunflower 2024_2025'!F11</f>
        <v>16432</v>
      </c>
      <c r="K8" s="92">
        <f>'Sunflower 2025_2026'!D11</f>
        <v>20196</v>
      </c>
      <c r="L8" s="92">
        <f t="shared" ref="L8:L9" si="2">AVERAGE(I8:K8)</f>
        <v>19530.666666666668</v>
      </c>
    </row>
    <row r="9" spans="2:12" ht="14.4" x14ac:dyDescent="0.3">
      <c r="B9" s="22">
        <v>6</v>
      </c>
      <c r="C9" s="101">
        <f>'Sunflower 2025_2026'!C12</f>
        <v>45758</v>
      </c>
      <c r="D9" s="98">
        <v>0</v>
      </c>
      <c r="E9" s="92">
        <f>' Sunflower 2019_20'!F12</f>
        <v>1113</v>
      </c>
      <c r="F9" s="92">
        <f>'Sunflower 2020_21'!F12</f>
        <v>8058</v>
      </c>
      <c r="G9" s="92">
        <f>'Sunflower 2021_22'!F12</f>
        <v>27321</v>
      </c>
      <c r="H9" s="92">
        <f>'Sunflower 2022_23'!F12</f>
        <v>20183</v>
      </c>
      <c r="I9" s="92">
        <f>'Sunflower 2023_2024'!F12</f>
        <v>27517</v>
      </c>
      <c r="J9" s="92">
        <f>'Sunflower 2024_2025'!F12</f>
        <v>15771</v>
      </c>
      <c r="K9" s="92">
        <f>'Sunflower 2025_2026'!D12</f>
        <v>11442</v>
      </c>
      <c r="L9" s="92">
        <f t="shared" si="2"/>
        <v>18243.333333333332</v>
      </c>
    </row>
    <row r="10" spans="2:12" ht="14.4" x14ac:dyDescent="0.3">
      <c r="B10" s="22">
        <v>7</v>
      </c>
      <c r="C10" s="101">
        <f>'Sunflower 2025_2026'!C13</f>
        <v>45765</v>
      </c>
      <c r="D10" s="98">
        <v>0</v>
      </c>
      <c r="E10" s="92">
        <f>' Sunflower 2019_20'!F13</f>
        <v>1423</v>
      </c>
      <c r="F10" s="92">
        <f>'Sunflower 2020_21'!F13</f>
        <v>7353</v>
      </c>
      <c r="G10" s="92">
        <f>'Sunflower 2021_22'!F13</f>
        <v>47694</v>
      </c>
      <c r="H10" s="92">
        <f>'Sunflower 2022_23'!F13</f>
        <v>10241</v>
      </c>
      <c r="I10" s="92">
        <f>'Sunflower 2023_2024'!F13</f>
        <v>50130</v>
      </c>
      <c r="J10" s="92">
        <f>'Sunflower 2024_2025'!F13</f>
        <v>11112</v>
      </c>
      <c r="K10" s="92">
        <f>'Sunflower 2025_2026'!D13</f>
        <v>0</v>
      </c>
      <c r="L10" s="92">
        <f t="shared" ref="L10" si="3">AVERAGE(I10:K10)</f>
        <v>20414</v>
      </c>
    </row>
    <row r="11" spans="2:12" ht="15" customHeight="1" x14ac:dyDescent="0.3">
      <c r="B11" s="22">
        <v>8</v>
      </c>
      <c r="C11" s="101">
        <f>'Sunflower 2025_2026'!C14</f>
        <v>45772</v>
      </c>
      <c r="D11" s="98">
        <v>0</v>
      </c>
      <c r="E11" s="92">
        <f>' Sunflower 2019_20'!F14</f>
        <v>6092</v>
      </c>
      <c r="F11" s="92">
        <f>'Sunflower 2020_21'!F14</f>
        <v>48646</v>
      </c>
      <c r="G11" s="92">
        <f>'Sunflower 2021_22'!F14</f>
        <v>44004</v>
      </c>
      <c r="H11" s="92">
        <f>'Sunflower 2022_23'!F14</f>
        <v>26463</v>
      </c>
      <c r="I11" s="92">
        <f>'Sunflower 2023_2024'!F14</f>
        <v>78915</v>
      </c>
      <c r="J11" s="92">
        <f>'Sunflower 2024_2025'!F14</f>
        <v>27944</v>
      </c>
      <c r="K11" s="92"/>
      <c r="L11" s="92"/>
    </row>
    <row r="12" spans="2:12" ht="15" customHeight="1" x14ac:dyDescent="0.3">
      <c r="B12" s="22">
        <v>9</v>
      </c>
      <c r="C12" s="101">
        <f>'Sunflower 2025_2026'!C15</f>
        <v>45779</v>
      </c>
      <c r="D12" s="98">
        <v>109677</v>
      </c>
      <c r="E12" s="92">
        <f>' Sunflower 2019_20'!F15</f>
        <v>10081</v>
      </c>
      <c r="F12" s="92">
        <f>'Sunflower 2020_21'!F15</f>
        <v>1020</v>
      </c>
      <c r="G12" s="92">
        <f>'Sunflower 2021_22'!F15</f>
        <v>94831</v>
      </c>
      <c r="H12" s="92">
        <f>'Sunflower 2022_23'!F15</f>
        <v>86709</v>
      </c>
      <c r="I12" s="92">
        <f>'Sunflower 2023_2024'!F15</f>
        <v>64700</v>
      </c>
      <c r="J12" s="92">
        <f>'Sunflower 2024_2025'!F15</f>
        <v>36202</v>
      </c>
      <c r="K12" s="92"/>
      <c r="L12" s="92"/>
    </row>
    <row r="13" spans="2:12" ht="15" customHeight="1" x14ac:dyDescent="0.3">
      <c r="B13" s="22">
        <v>10</v>
      </c>
      <c r="C13" s="101">
        <f>'Sunflower 2025_2026'!C16</f>
        <v>45786</v>
      </c>
      <c r="D13" s="98">
        <v>0</v>
      </c>
      <c r="E13" s="92">
        <f>' Sunflower 2019_20'!F16</f>
        <v>10026</v>
      </c>
      <c r="F13" s="92">
        <f>'Sunflower 2020_21'!F16</f>
        <v>65843</v>
      </c>
      <c r="G13" s="92">
        <f>'Sunflower 2021_22'!F16</f>
        <v>32336</v>
      </c>
      <c r="H13" s="92">
        <f>'Sunflower 2022_23'!F16</f>
        <v>44578</v>
      </c>
      <c r="I13" s="92">
        <f>'Sunflower 2023_2024'!F16</f>
        <v>48078</v>
      </c>
      <c r="J13" s="92">
        <f>'Sunflower 2024_2025'!F16</f>
        <v>43167</v>
      </c>
      <c r="K13" s="92"/>
      <c r="L13" s="92"/>
    </row>
    <row r="14" spans="2:12" ht="15" customHeight="1" x14ac:dyDescent="0.3">
      <c r="B14" s="22">
        <v>11</v>
      </c>
      <c r="C14" s="101">
        <f>'Sunflower 2025_2026'!C17</f>
        <v>45793</v>
      </c>
      <c r="D14" s="98">
        <v>0</v>
      </c>
      <c r="E14" s="92">
        <f>' Sunflower 2019_20'!F17</f>
        <v>17580</v>
      </c>
      <c r="F14" s="92">
        <f>'Sunflower 2020_21'!F17</f>
        <v>70700</v>
      </c>
      <c r="G14" s="92">
        <f>'Sunflower 2021_22'!F17</f>
        <v>45518</v>
      </c>
      <c r="H14" s="92">
        <f>'Sunflower 2022_23'!F17</f>
        <v>50184</v>
      </c>
      <c r="I14" s="92">
        <f>'Sunflower 2023_2024'!F17</f>
        <v>36958</v>
      </c>
      <c r="J14" s="92">
        <f>'Sunflower 2024_2025'!F17</f>
        <v>64774</v>
      </c>
      <c r="K14" s="92"/>
      <c r="L14" s="92"/>
    </row>
    <row r="15" spans="2:12" ht="15" customHeight="1" x14ac:dyDescent="0.3">
      <c r="B15" s="22">
        <v>12</v>
      </c>
      <c r="C15" s="101">
        <f>'Sunflower 2025_2026'!C18</f>
        <v>45800</v>
      </c>
      <c r="D15" s="98">
        <v>0</v>
      </c>
      <c r="E15" s="92">
        <f>' Sunflower 2019_20'!F18</f>
        <v>24924</v>
      </c>
      <c r="F15" s="92">
        <f>'Sunflower 2020_21'!F18</f>
        <v>65686</v>
      </c>
      <c r="G15" s="92">
        <f>'Sunflower 2021_22'!F18</f>
        <v>31977</v>
      </c>
      <c r="H15" s="92">
        <f>'Sunflower 2022_23'!F18</f>
        <v>47331</v>
      </c>
      <c r="I15" s="92">
        <f>'Sunflower 2023_2024'!F18</f>
        <v>40889</v>
      </c>
      <c r="J15" s="92">
        <f>'Sunflower 2024_2025'!F18</f>
        <v>68269</v>
      </c>
      <c r="K15" s="92"/>
      <c r="L15" s="92"/>
    </row>
    <row r="16" spans="2:12" ht="15" customHeight="1" x14ac:dyDescent="0.3">
      <c r="B16" s="22">
        <v>13</v>
      </c>
      <c r="C16" s="101">
        <f>'Sunflower 2025_2026'!C19</f>
        <v>45807</v>
      </c>
      <c r="D16" s="98">
        <v>231151</v>
      </c>
      <c r="E16" s="92">
        <f>' Sunflower 2019_20'!F19</f>
        <v>41246</v>
      </c>
      <c r="F16" s="92">
        <f>'Sunflower 2020_21'!F19</f>
        <v>104548</v>
      </c>
      <c r="G16" s="92">
        <f>'Sunflower 2021_22'!F19</f>
        <v>72739</v>
      </c>
      <c r="H16" s="92">
        <f>'Sunflower 2022_23'!F19</f>
        <v>120102</v>
      </c>
      <c r="I16" s="92">
        <f>'Sunflower 2023_2024'!F19</f>
        <v>56224</v>
      </c>
      <c r="J16" s="92">
        <f>'Sunflower 2024_2025'!F19</f>
        <v>64493</v>
      </c>
      <c r="K16" s="92"/>
      <c r="L16" s="92"/>
    </row>
    <row r="17" spans="2:18" ht="15" customHeight="1" x14ac:dyDescent="0.3">
      <c r="B17" s="22">
        <v>14</v>
      </c>
      <c r="C17" s="101">
        <f>'Sunflower 2025_2026'!C20</f>
        <v>45814</v>
      </c>
      <c r="D17" s="98">
        <v>2476</v>
      </c>
      <c r="E17" s="92">
        <f>' Sunflower 2019_20'!F20</f>
        <v>73007</v>
      </c>
      <c r="F17" s="92">
        <f>'Sunflower 2020_21'!F20</f>
        <v>66559</v>
      </c>
      <c r="G17" s="92">
        <f>'Sunflower 2021_22'!F20</f>
        <v>13350</v>
      </c>
      <c r="H17" s="92">
        <f>'Sunflower 2022_23'!F20</f>
        <v>39007</v>
      </c>
      <c r="I17" s="92">
        <f>'Sunflower 2023_2024'!F20</f>
        <v>33346</v>
      </c>
      <c r="J17" s="92">
        <f>'Sunflower 2024_2025'!F20</f>
        <v>47102</v>
      </c>
      <c r="K17" s="92"/>
      <c r="L17" s="92"/>
    </row>
    <row r="18" spans="2:18" ht="15" customHeight="1" x14ac:dyDescent="0.3">
      <c r="B18" s="22">
        <v>15</v>
      </c>
      <c r="C18" s="101">
        <f>'Sunflower 2025_2026'!C21</f>
        <v>45821</v>
      </c>
      <c r="D18" s="98">
        <v>39236</v>
      </c>
      <c r="E18" s="92">
        <f>' Sunflower 2019_20'!F21</f>
        <v>56131</v>
      </c>
      <c r="F18" s="92">
        <f>'Sunflower 2020_21'!F21</f>
        <v>74767</v>
      </c>
      <c r="G18" s="92">
        <f>'Sunflower 2021_22'!F21</f>
        <v>11579</v>
      </c>
      <c r="H18" s="92">
        <f>'Sunflower 2022_23'!F21</f>
        <v>67619</v>
      </c>
      <c r="I18" s="92">
        <f>'Sunflower 2023_2024'!F21</f>
        <v>38566</v>
      </c>
      <c r="J18" s="92">
        <f>'Sunflower 2024_2025'!F21</f>
        <v>33019</v>
      </c>
      <c r="K18" s="92"/>
      <c r="L18" s="92"/>
    </row>
    <row r="19" spans="2:18" ht="15" customHeight="1" x14ac:dyDescent="0.3">
      <c r="B19" s="22">
        <v>16</v>
      </c>
      <c r="C19" s="101">
        <f>'Sunflower 2025_2026'!C22</f>
        <v>45828</v>
      </c>
      <c r="D19" s="98">
        <v>45410</v>
      </c>
      <c r="E19" s="92">
        <f>' Sunflower 2019_20'!F22</f>
        <v>53151</v>
      </c>
      <c r="F19" s="92">
        <f>'Sunflower 2020_21'!F22</f>
        <v>41096</v>
      </c>
      <c r="G19" s="92">
        <f>'Sunflower 2021_22'!F22</f>
        <v>23383</v>
      </c>
      <c r="H19" s="92">
        <f>'Sunflower 2022_23'!F22</f>
        <v>50083</v>
      </c>
      <c r="I19" s="92">
        <f>'Sunflower 2023_2024'!F22</f>
        <v>33024</v>
      </c>
      <c r="J19" s="92">
        <f>'Sunflower 2024_2025'!F22</f>
        <v>42011</v>
      </c>
      <c r="K19" s="92"/>
      <c r="L19" s="92"/>
    </row>
    <row r="20" spans="2:18" ht="15" customHeight="1" x14ac:dyDescent="0.3">
      <c r="B20" s="22">
        <v>17</v>
      </c>
      <c r="C20" s="101">
        <f>'Sunflower 2025_2026'!C23</f>
        <v>45835</v>
      </c>
      <c r="D20" s="98">
        <v>55110</v>
      </c>
      <c r="E20" s="92">
        <f>' Sunflower 2019_20'!F23</f>
        <v>43137</v>
      </c>
      <c r="F20" s="92">
        <f>'Sunflower 2020_21'!F23</f>
        <v>114508</v>
      </c>
      <c r="G20" s="92">
        <f>'Sunflower 2021_22'!F23</f>
        <v>90608</v>
      </c>
      <c r="H20" s="92">
        <f>'Sunflower 2022_23'!F23</f>
        <v>38082</v>
      </c>
      <c r="I20" s="92">
        <f>'Sunflower 2023_2024'!F23</f>
        <v>27979</v>
      </c>
      <c r="J20" s="92">
        <f>'Sunflower 2024_2025'!F23</f>
        <v>32584</v>
      </c>
      <c r="K20" s="92"/>
      <c r="L20" s="92"/>
    </row>
    <row r="21" spans="2:18" ht="15" customHeight="1" x14ac:dyDescent="0.3">
      <c r="B21" s="22">
        <f>' Sunflower 2019_20'!B24</f>
        <v>18</v>
      </c>
      <c r="C21" s="101">
        <f>'Sunflower 2025_2026'!C24</f>
        <v>45842</v>
      </c>
      <c r="D21" s="98">
        <v>107964</v>
      </c>
      <c r="E21" s="92">
        <f>' Sunflower 2019_20'!F24</f>
        <v>83104</v>
      </c>
      <c r="F21" s="92">
        <f>'Sunflower 2020_21'!F24</f>
        <v>17107</v>
      </c>
      <c r="G21" s="92">
        <f>'Sunflower 2021_22'!F24</f>
        <v>4050</v>
      </c>
      <c r="H21" s="92">
        <f>'Sunflower 2022_23'!F24</f>
        <v>33496</v>
      </c>
      <c r="I21" s="92">
        <f>'Sunflower 2023_2024'!F24</f>
        <v>28037</v>
      </c>
      <c r="J21" s="92">
        <f>'Sunflower 2024_2025'!F24</f>
        <v>25626</v>
      </c>
      <c r="K21" s="92"/>
      <c r="L21" s="92"/>
    </row>
    <row r="22" spans="2:18" ht="15" customHeight="1" x14ac:dyDescent="0.3">
      <c r="B22" s="22">
        <f>' Sunflower 2019_20'!B25</f>
        <v>19</v>
      </c>
      <c r="C22" s="101">
        <f>'Sunflower 2025_2026'!C25</f>
        <v>45849</v>
      </c>
      <c r="D22" s="98">
        <v>71801</v>
      </c>
      <c r="E22" s="92">
        <f>' Sunflower 2019_20'!F25</f>
        <v>59121</v>
      </c>
      <c r="F22" s="92">
        <f>'Sunflower 2020_21'!F25</f>
        <v>23517</v>
      </c>
      <c r="G22" s="92">
        <f>'Sunflower 2021_22'!F25</f>
        <v>17621</v>
      </c>
      <c r="H22" s="92">
        <f>'Sunflower 2022_23'!F25</f>
        <v>42171</v>
      </c>
      <c r="I22" s="92">
        <f>'Sunflower 2023_2024'!F25</f>
        <v>26837</v>
      </c>
      <c r="J22" s="92">
        <f>'Sunflower 2024_2025'!F25</f>
        <v>14899</v>
      </c>
      <c r="K22" s="92"/>
      <c r="L22" s="92"/>
    </row>
    <row r="23" spans="2:18" ht="15" customHeight="1" x14ac:dyDescent="0.3">
      <c r="B23" s="22">
        <f>' Sunflower 2019_20'!B26</f>
        <v>20</v>
      </c>
      <c r="C23" s="101">
        <f>'Sunflower 2025_2026'!C26</f>
        <v>45856</v>
      </c>
      <c r="D23" s="98">
        <v>49667</v>
      </c>
      <c r="E23" s="92">
        <f>' Sunflower 2019_20'!F26</f>
        <v>63782</v>
      </c>
      <c r="F23" s="92">
        <f>'Sunflower 2020_21'!F26</f>
        <v>11365</v>
      </c>
      <c r="G23" s="92">
        <f>'Sunflower 2021_22'!F26</f>
        <v>11543</v>
      </c>
      <c r="H23" s="92">
        <f>'Sunflower 2022_23'!F26</f>
        <v>34122</v>
      </c>
      <c r="I23" s="92">
        <f>'Sunflower 2023_2024'!F26</f>
        <v>20827</v>
      </c>
      <c r="J23" s="92">
        <f>'Sunflower 2024_2025'!F26</f>
        <v>10609</v>
      </c>
      <c r="K23" s="92"/>
      <c r="L23" s="92"/>
    </row>
    <row r="24" spans="2:18" ht="15" customHeight="1" x14ac:dyDescent="0.3">
      <c r="B24" s="22">
        <f>' Sunflower 2019_20'!B27</f>
        <v>21</v>
      </c>
      <c r="C24" s="101">
        <f>'Sunflower 2025_2026'!C27</f>
        <v>45863</v>
      </c>
      <c r="D24" s="98">
        <v>35087</v>
      </c>
      <c r="E24" s="92">
        <f>' Sunflower 2019_20'!F27</f>
        <v>37323</v>
      </c>
      <c r="F24" s="92">
        <f>'Sunflower 2020_21'!F27</f>
        <v>4720</v>
      </c>
      <c r="G24" s="92">
        <f>'Sunflower 2021_22'!F27</f>
        <v>7059</v>
      </c>
      <c r="H24" s="92">
        <f>'Sunflower 2022_23'!F27</f>
        <v>17447</v>
      </c>
      <c r="I24" s="92">
        <f>'Sunflower 2023_2024'!F27</f>
        <v>16900</v>
      </c>
      <c r="J24" s="92">
        <f>'Sunflower 2024_2025'!F27</f>
        <v>5799</v>
      </c>
      <c r="K24" s="92"/>
      <c r="L24" s="92"/>
    </row>
    <row r="25" spans="2:18" ht="15" customHeight="1" x14ac:dyDescent="0.3">
      <c r="B25" s="22">
        <f>' Sunflower 2019_20'!B28</f>
        <v>22</v>
      </c>
      <c r="C25" s="101">
        <f>'Sunflower 2025_2026'!C28</f>
        <v>45870</v>
      </c>
      <c r="D25" s="98">
        <v>58151</v>
      </c>
      <c r="E25" s="92">
        <f>' Sunflower 2019_20'!F28</f>
        <v>66503</v>
      </c>
      <c r="F25" s="92">
        <f>'Sunflower 2020_21'!F28</f>
        <v>37562</v>
      </c>
      <c r="G25" s="92">
        <f>'Sunflower 2021_22'!F28</f>
        <v>30102</v>
      </c>
      <c r="H25" s="92">
        <f>'Sunflower 2022_23'!F28</f>
        <v>15791</v>
      </c>
      <c r="I25" s="92">
        <f>'Sunflower 2023_2024'!F28</f>
        <v>10762</v>
      </c>
      <c r="J25" s="92">
        <f>'Sunflower 2024_2025'!F28</f>
        <v>3704</v>
      </c>
      <c r="K25" s="92"/>
      <c r="L25" s="92"/>
    </row>
    <row r="26" spans="2:18" ht="15" customHeight="1" x14ac:dyDescent="0.3">
      <c r="B26" s="22">
        <f>' Sunflower 2019_20'!B29</f>
        <v>23</v>
      </c>
      <c r="C26" s="101">
        <f>'Sunflower 2025_2026'!C29</f>
        <v>45877</v>
      </c>
      <c r="D26" s="98">
        <v>5972</v>
      </c>
      <c r="E26" s="92">
        <f>' Sunflower 2019_20'!F29</f>
        <v>1123</v>
      </c>
      <c r="F26" s="92">
        <f>'Sunflower 2020_21'!F29</f>
        <v>714</v>
      </c>
      <c r="G26" s="92">
        <f>'Sunflower 2021_22'!F29</f>
        <v>2913</v>
      </c>
      <c r="H26" s="92">
        <f>'Sunflower 2022_23'!F29</f>
        <v>5673</v>
      </c>
      <c r="I26" s="92">
        <f>'Sunflower 2023_2024'!F29</f>
        <v>7088</v>
      </c>
      <c r="J26" s="92">
        <f>'Sunflower 2024_2025'!F29</f>
        <v>2422</v>
      </c>
      <c r="K26" s="92"/>
      <c r="L26" s="92"/>
    </row>
    <row r="27" spans="2:18" ht="15" customHeight="1" x14ac:dyDescent="0.3">
      <c r="B27" s="22">
        <f>' Sunflower 2019_20'!B30</f>
        <v>24</v>
      </c>
      <c r="C27" s="101">
        <f>'Sunflower 2025_2026'!C30</f>
        <v>45884</v>
      </c>
      <c r="D27" s="98">
        <v>8246</v>
      </c>
      <c r="E27" s="92">
        <f>' Sunflower 2019_20'!F30</f>
        <v>2717</v>
      </c>
      <c r="F27" s="92">
        <f>'Sunflower 2020_21'!F30</f>
        <v>508</v>
      </c>
      <c r="G27" s="92">
        <f>'Sunflower 2021_22'!F30</f>
        <v>1610</v>
      </c>
      <c r="H27" s="92">
        <f>'Sunflower 2022_23'!F30</f>
        <v>5741</v>
      </c>
      <c r="I27" s="92">
        <f>'Sunflower 2023_2024'!F30</f>
        <v>3913</v>
      </c>
      <c r="J27" s="92">
        <f>'Sunflower 2024_2025'!F30</f>
        <v>2102</v>
      </c>
      <c r="K27" s="92"/>
      <c r="L27" s="92"/>
      <c r="M27" s="107"/>
      <c r="N27" s="107"/>
      <c r="O27" s="107"/>
      <c r="P27" s="107"/>
      <c r="Q27" s="107"/>
      <c r="R27" s="107"/>
    </row>
    <row r="28" spans="2:18" ht="15" customHeight="1" x14ac:dyDescent="0.3">
      <c r="B28" s="22">
        <f>' Sunflower 2019_20'!B31</f>
        <v>25</v>
      </c>
      <c r="C28" s="101">
        <f>'Sunflower 2025_2026'!C31</f>
        <v>45891</v>
      </c>
      <c r="D28" s="98">
        <v>5015</v>
      </c>
      <c r="E28" s="92">
        <f>' Sunflower 2019_20'!F31</f>
        <v>1858</v>
      </c>
      <c r="F28" s="92">
        <f>'Sunflower 2020_21'!F31</f>
        <v>484</v>
      </c>
      <c r="G28" s="92">
        <f>'Sunflower 2021_22'!F31</f>
        <v>952</v>
      </c>
      <c r="H28" s="92">
        <f>'Sunflower 2022_23'!F31</f>
        <v>2823</v>
      </c>
      <c r="I28" s="92">
        <f>'Sunflower 2023_2024'!F31</f>
        <v>2822</v>
      </c>
      <c r="J28" s="92">
        <f>'Sunflower 2024_2025'!F31</f>
        <v>2037</v>
      </c>
      <c r="K28" s="92"/>
      <c r="L28" s="92"/>
    </row>
    <row r="29" spans="2:18" ht="15" customHeight="1" x14ac:dyDescent="0.3">
      <c r="B29" s="22">
        <f>' Sunflower 2019_20'!B32</f>
        <v>26</v>
      </c>
      <c r="C29" s="101">
        <f>'Sunflower 2025_2026'!C32</f>
        <v>45898</v>
      </c>
      <c r="D29" s="98">
        <v>3065</v>
      </c>
      <c r="E29" s="92">
        <f>' Sunflower 2019_20'!F32</f>
        <v>1924</v>
      </c>
      <c r="F29" s="92">
        <f>'Sunflower 2020_21'!F32</f>
        <v>2504</v>
      </c>
      <c r="G29" s="92">
        <f>'Sunflower 2021_22'!F32</f>
        <v>4459</v>
      </c>
      <c r="H29" s="92">
        <f>'Sunflower 2022_23'!F32</f>
        <v>2050</v>
      </c>
      <c r="I29" s="92">
        <f>'Sunflower 2023_2024'!F32</f>
        <v>1502</v>
      </c>
      <c r="J29" s="92">
        <f>'Sunflower 2024_2025'!F32</f>
        <v>941</v>
      </c>
      <c r="K29" s="92"/>
      <c r="L29" s="92"/>
    </row>
    <row r="30" spans="2:18" ht="15" customHeight="1" x14ac:dyDescent="0.3">
      <c r="B30" s="22">
        <f>' Sunflower 2019_20'!B33</f>
        <v>27</v>
      </c>
      <c r="C30" s="101">
        <f>'Sunflower 2025_2026'!C33</f>
        <v>45905</v>
      </c>
      <c r="D30" s="98">
        <v>11179</v>
      </c>
      <c r="E30" s="92">
        <f>' Sunflower 2019_20'!F33</f>
        <v>6549</v>
      </c>
      <c r="F30" s="92">
        <f>'Sunflower 2020_21'!F33</f>
        <v>52</v>
      </c>
      <c r="G30" s="92">
        <f>'Sunflower 2021_22'!F33</f>
        <v>119</v>
      </c>
      <c r="H30" s="92">
        <f>'Sunflower 2022_23'!F33</f>
        <v>1341</v>
      </c>
      <c r="I30" s="92">
        <f>'Sunflower 2023_2024'!F33</f>
        <v>763</v>
      </c>
      <c r="J30" s="92">
        <f>'Sunflower 2024_2025'!F33</f>
        <v>1153</v>
      </c>
      <c r="K30" s="92"/>
      <c r="L30" s="92"/>
    </row>
    <row r="31" spans="2:18" ht="15" customHeight="1" x14ac:dyDescent="0.3">
      <c r="B31" s="22">
        <f>' Sunflower 2019_20'!B34</f>
        <v>28</v>
      </c>
      <c r="C31" s="101">
        <f>'Sunflower 2025_2026'!C34</f>
        <v>45912</v>
      </c>
      <c r="D31" s="98">
        <v>761</v>
      </c>
      <c r="E31" s="92">
        <f>' Sunflower 2019_20'!F34</f>
        <v>276</v>
      </c>
      <c r="F31" s="92">
        <f>'Sunflower 2020_21'!F34</f>
        <v>415</v>
      </c>
      <c r="G31" s="92">
        <f>'Sunflower 2021_22'!F34</f>
        <v>378</v>
      </c>
      <c r="H31" s="92">
        <f>'Sunflower 2022_23'!F34</f>
        <v>1408</v>
      </c>
      <c r="I31" s="92">
        <f>'Sunflower 2023_2024'!F34</f>
        <v>492</v>
      </c>
      <c r="J31" s="92">
        <f>'Sunflower 2024_2025'!F34</f>
        <v>782</v>
      </c>
      <c r="K31" s="92"/>
      <c r="L31" s="92"/>
    </row>
    <row r="32" spans="2:18" ht="15" customHeight="1" x14ac:dyDescent="0.3">
      <c r="B32" s="22">
        <f>' Sunflower 2019_20'!B35</f>
        <v>29</v>
      </c>
      <c r="C32" s="101">
        <f>'Sunflower 2025_2026'!C35</f>
        <v>45919</v>
      </c>
      <c r="D32" s="98">
        <v>465</v>
      </c>
      <c r="E32" s="92">
        <f>' Sunflower 2019_20'!F35</f>
        <v>591</v>
      </c>
      <c r="F32" s="92">
        <f>'Sunflower 2020_21'!F35</f>
        <v>473</v>
      </c>
      <c r="G32" s="92">
        <f>'Sunflower 2021_22'!F35</f>
        <v>366</v>
      </c>
      <c r="H32" s="92">
        <f>'Sunflower 2022_23'!F35</f>
        <v>1058</v>
      </c>
      <c r="I32" s="92">
        <f>'Sunflower 2023_2024'!F35</f>
        <v>393</v>
      </c>
      <c r="J32" s="92">
        <f>'Sunflower 2024_2025'!F35</f>
        <v>519</v>
      </c>
      <c r="K32" s="92"/>
      <c r="L32" s="92"/>
    </row>
    <row r="33" spans="2:12" ht="15" customHeight="1" x14ac:dyDescent="0.3">
      <c r="B33" s="22">
        <f>' Sunflower 2019_20'!B36</f>
        <v>30</v>
      </c>
      <c r="C33" s="101">
        <f>'Sunflower 2025_2026'!C36</f>
        <v>45926</v>
      </c>
      <c r="D33" s="98">
        <v>374</v>
      </c>
      <c r="E33" s="92">
        <f>' Sunflower 2019_20'!F36</f>
        <v>195</v>
      </c>
      <c r="F33" s="92">
        <f>'Sunflower 2020_21'!F36</f>
        <v>2012</v>
      </c>
      <c r="G33" s="92">
        <f>'Sunflower 2021_22'!F36</f>
        <v>2248</v>
      </c>
      <c r="H33" s="92">
        <f>'Sunflower 2022_23'!F36</f>
        <v>983</v>
      </c>
      <c r="I33" s="92">
        <f>'Sunflower 2023_2024'!F36</f>
        <v>603</v>
      </c>
      <c r="J33" s="92">
        <f>'Sunflower 2024_2025'!F36</f>
        <v>512</v>
      </c>
      <c r="K33" s="92"/>
      <c r="L33" s="92"/>
    </row>
    <row r="34" spans="2:12" ht="15" customHeight="1" x14ac:dyDescent="0.3">
      <c r="B34" s="22">
        <f>' Sunflower 2019_20'!B37</f>
        <v>31</v>
      </c>
      <c r="C34" s="101">
        <f>'Sunflower 2025_2026'!C37</f>
        <v>45933</v>
      </c>
      <c r="D34" s="98">
        <v>3635</v>
      </c>
      <c r="E34" s="92">
        <f>' Sunflower 2019_20'!F37</f>
        <v>1684</v>
      </c>
      <c r="F34" s="92">
        <f>'Sunflower 2020_21'!F37</f>
        <v>12</v>
      </c>
      <c r="G34" s="92">
        <f>'Sunflower 2021_22'!F37</f>
        <v>50</v>
      </c>
      <c r="H34" s="92">
        <f>'Sunflower 2022_23'!F37</f>
        <v>660</v>
      </c>
      <c r="I34" s="92">
        <f>'Sunflower 2023_2024'!F37</f>
        <v>360</v>
      </c>
      <c r="J34" s="92">
        <f>'Sunflower 2024_2025'!F37</f>
        <v>901</v>
      </c>
      <c r="K34" s="92"/>
      <c r="L34" s="92"/>
    </row>
    <row r="35" spans="2:12" ht="15" customHeight="1" x14ac:dyDescent="0.3">
      <c r="B35" s="22">
        <f>' Sunflower 2019_20'!B38</f>
        <v>32</v>
      </c>
      <c r="C35" s="101">
        <f>'Sunflower 2025_2026'!C38</f>
        <v>45940</v>
      </c>
      <c r="D35" s="98">
        <v>23</v>
      </c>
      <c r="E35" s="92">
        <f>' Sunflower 2019_20'!F38</f>
        <v>60</v>
      </c>
      <c r="F35" s="92">
        <f>'Sunflower 2020_21'!F38</f>
        <v>92</v>
      </c>
      <c r="G35" s="92">
        <f>'Sunflower 2021_22'!F38</f>
        <v>349</v>
      </c>
      <c r="H35" s="92">
        <f>'Sunflower 2022_23'!F38</f>
        <v>354</v>
      </c>
      <c r="I35" s="92">
        <f>'Sunflower 2023_2024'!F38</f>
        <v>414</v>
      </c>
      <c r="J35" s="92">
        <f>'Sunflower 2024_2025'!F38</f>
        <v>622</v>
      </c>
      <c r="K35" s="92"/>
      <c r="L35" s="92"/>
    </row>
    <row r="36" spans="2:12" ht="15" customHeight="1" x14ac:dyDescent="0.3">
      <c r="B36" s="22">
        <v>33</v>
      </c>
      <c r="C36" s="101">
        <f>'Sunflower 2025_2026'!C39</f>
        <v>45947</v>
      </c>
      <c r="D36" s="98">
        <v>159</v>
      </c>
      <c r="E36" s="92">
        <f>' Sunflower 2019_20'!F39</f>
        <v>477</v>
      </c>
      <c r="F36" s="92">
        <f>'Sunflower 2020_21'!F39</f>
        <v>22</v>
      </c>
      <c r="G36" s="92">
        <f>'Sunflower 2021_22'!F39</f>
        <v>228</v>
      </c>
      <c r="H36" s="92">
        <f>'Sunflower 2022_23'!F39</f>
        <v>465</v>
      </c>
      <c r="I36" s="92">
        <f>'Sunflower 2023_2024'!F39</f>
        <v>302</v>
      </c>
      <c r="J36" s="92">
        <f>'Sunflower 2024_2025'!F39</f>
        <v>1063</v>
      </c>
      <c r="K36" s="92"/>
      <c r="L36" s="92"/>
    </row>
    <row r="37" spans="2:12" ht="15" customHeight="1" x14ac:dyDescent="0.3">
      <c r="B37" s="22">
        <v>34</v>
      </c>
      <c r="C37" s="101">
        <f>'Sunflower 2025_2026'!C40</f>
        <v>45954</v>
      </c>
      <c r="D37" s="98">
        <v>510</v>
      </c>
      <c r="E37" s="92">
        <f>' Sunflower 2019_20'!F40</f>
        <v>352</v>
      </c>
      <c r="F37" s="92">
        <f>'Sunflower 2020_21'!F40</f>
        <v>52</v>
      </c>
      <c r="G37" s="92">
        <f>'Sunflower 2021_22'!F40</f>
        <v>37</v>
      </c>
      <c r="H37" s="92">
        <f>'Sunflower 2022_23'!F40</f>
        <v>307</v>
      </c>
      <c r="I37" s="92">
        <f>'Sunflower 2023_2024'!F40</f>
        <v>340</v>
      </c>
      <c r="J37" s="92">
        <f>'Sunflower 2024_2025'!F40</f>
        <v>1310</v>
      </c>
      <c r="K37" s="92"/>
      <c r="L37" s="92"/>
    </row>
    <row r="38" spans="2:12" ht="15" customHeight="1" x14ac:dyDescent="0.3">
      <c r="B38" s="22">
        <f>' Sunflower 2019_20'!B41</f>
        <v>35</v>
      </c>
      <c r="C38" s="101">
        <f>'Sunflower 2025_2026'!C41</f>
        <v>45961</v>
      </c>
      <c r="D38" s="98">
        <v>1381</v>
      </c>
      <c r="E38" s="92">
        <f>' Sunflower 2019_20'!F41</f>
        <v>1568</v>
      </c>
      <c r="F38" s="92">
        <f>'Sunflower 2020_21'!F41</f>
        <v>397</v>
      </c>
      <c r="G38" s="92">
        <f>'Sunflower 2021_22'!F41</f>
        <v>2174</v>
      </c>
      <c r="H38" s="92">
        <f>'Sunflower 2022_23'!F41</f>
        <v>603</v>
      </c>
      <c r="I38" s="92">
        <f>'Sunflower 2023_2024'!F41</f>
        <v>89</v>
      </c>
      <c r="J38" s="92">
        <f>'Sunflower 2024_2025'!F41</f>
        <v>1125</v>
      </c>
      <c r="K38" s="92"/>
      <c r="L38" s="92"/>
    </row>
    <row r="39" spans="2:12" ht="15" customHeight="1" x14ac:dyDescent="0.3">
      <c r="B39" s="22">
        <f>' Sunflower 2019_20'!B42</f>
        <v>36</v>
      </c>
      <c r="C39" s="101">
        <f>'Sunflower 2025_2026'!C42</f>
        <v>45968</v>
      </c>
      <c r="D39" s="98">
        <v>20</v>
      </c>
      <c r="E39" s="92">
        <f>' Sunflower 2019_20'!F42</f>
        <v>10</v>
      </c>
      <c r="F39" s="92">
        <f>'Sunflower 2020_21'!F42</f>
        <v>301</v>
      </c>
      <c r="G39" s="92">
        <f>'Sunflower 2021_22'!F42</f>
        <v>65</v>
      </c>
      <c r="H39" s="92">
        <f>'Sunflower 2022_23'!F42</f>
        <v>920</v>
      </c>
      <c r="I39" s="92">
        <f>'Sunflower 2023_2024'!F42</f>
        <v>579</v>
      </c>
      <c r="J39" s="92">
        <f>'Sunflower 2024_2025'!F42</f>
        <v>888</v>
      </c>
      <c r="K39" s="92"/>
      <c r="L39" s="92"/>
    </row>
    <row r="40" spans="2:12" ht="15" customHeight="1" x14ac:dyDescent="0.3">
      <c r="B40" s="22">
        <f>' Sunflower 2019_20'!B43</f>
        <v>37</v>
      </c>
      <c r="C40" s="101">
        <f>'Sunflower 2025_2026'!C43</f>
        <v>45975</v>
      </c>
      <c r="D40" s="98">
        <v>100</v>
      </c>
      <c r="E40" s="92">
        <f>' Sunflower 2019_20'!F43</f>
        <v>74</v>
      </c>
      <c r="F40" s="92">
        <f>'Sunflower 2020_21'!F43</f>
        <v>323</v>
      </c>
      <c r="G40" s="92">
        <f>'Sunflower 2021_22'!F43</f>
        <v>286</v>
      </c>
      <c r="H40" s="92">
        <f>'Sunflower 2022_23'!F43</f>
        <v>564</v>
      </c>
      <c r="I40" s="92">
        <f>'Sunflower 2023_2024'!F43</f>
        <v>913</v>
      </c>
      <c r="J40" s="92">
        <f>'Sunflower 2024_2025'!F43</f>
        <v>991</v>
      </c>
      <c r="K40" s="92"/>
      <c r="L40" s="92"/>
    </row>
    <row r="41" spans="2:12" ht="15" customHeight="1" x14ac:dyDescent="0.3">
      <c r="B41" s="22">
        <f>' Sunflower 2019_20'!B44</f>
        <v>38</v>
      </c>
      <c r="C41" s="101">
        <f>'Sunflower 2025_2026'!C44</f>
        <v>45982</v>
      </c>
      <c r="D41" s="98">
        <v>88</v>
      </c>
      <c r="E41" s="92">
        <f>' Sunflower 2019_20'!F44</f>
        <v>25</v>
      </c>
      <c r="F41" s="92">
        <f>'Sunflower 2020_21'!F44</f>
        <v>382</v>
      </c>
      <c r="G41" s="92">
        <f>'Sunflower 2021_22'!F44</f>
        <v>65</v>
      </c>
      <c r="H41" s="92">
        <f>'Sunflower 2022_23'!F44</f>
        <v>457</v>
      </c>
      <c r="I41" s="92">
        <f>'Sunflower 2023_2024'!F44</f>
        <v>558</v>
      </c>
      <c r="J41" s="92">
        <f>'Sunflower 2024_2025'!F44</f>
        <v>637</v>
      </c>
      <c r="K41" s="92"/>
      <c r="L41" s="92"/>
    </row>
    <row r="42" spans="2:12" ht="15" customHeight="1" x14ac:dyDescent="0.3">
      <c r="B42" s="22">
        <f>' Sunflower 2019_20'!B45</f>
        <v>39</v>
      </c>
      <c r="C42" s="101">
        <f>'Sunflower 2025_2026'!C45</f>
        <v>45989</v>
      </c>
      <c r="D42" s="98">
        <v>78</v>
      </c>
      <c r="E42" s="92">
        <f>' Sunflower 2019_20'!F45</f>
        <v>88</v>
      </c>
      <c r="F42" s="92">
        <f>'Sunflower 2020_21'!F45</f>
        <v>1589</v>
      </c>
      <c r="G42" s="92">
        <f>'Sunflower 2021_22'!F45</f>
        <v>1580</v>
      </c>
      <c r="H42" s="92">
        <f>'Sunflower 2022_23'!F45</f>
        <v>378</v>
      </c>
      <c r="I42" s="92">
        <f>'Sunflower 2023_2024'!F45</f>
        <v>929</v>
      </c>
      <c r="J42" s="92">
        <f>'Sunflower 2024_2025'!F45</f>
        <v>664</v>
      </c>
      <c r="K42" s="92"/>
      <c r="L42" s="92"/>
    </row>
    <row r="43" spans="2:12" ht="15" customHeight="1" x14ac:dyDescent="0.3">
      <c r="B43" s="22">
        <f>' Sunflower 2019_20'!B46</f>
        <v>40</v>
      </c>
      <c r="C43" s="101">
        <f>'Sunflower 2025_2026'!C46</f>
        <v>45996</v>
      </c>
      <c r="D43" s="98">
        <v>2249</v>
      </c>
      <c r="E43" s="92">
        <f>' Sunflower 2019_20'!F46</f>
        <v>640</v>
      </c>
      <c r="F43" s="92">
        <f>'Sunflower 2020_21'!F46</f>
        <v>141</v>
      </c>
      <c r="G43" s="92">
        <f>'Sunflower 2021_22'!F46</f>
        <v>36</v>
      </c>
      <c r="H43" s="92">
        <f>'Sunflower 2022_23'!F46</f>
        <v>948</v>
      </c>
      <c r="I43" s="92">
        <f>'Sunflower 2023_2024'!F46</f>
        <v>188</v>
      </c>
      <c r="J43" s="92">
        <f>'Sunflower 2024_2025'!F46</f>
        <v>197</v>
      </c>
      <c r="K43" s="92"/>
      <c r="L43" s="92"/>
    </row>
    <row r="44" spans="2:12" ht="15" customHeight="1" x14ac:dyDescent="0.3">
      <c r="B44" s="22">
        <f>' Sunflower 2019_20'!B47</f>
        <v>41</v>
      </c>
      <c r="C44" s="101">
        <f>'Sunflower 2025_2026'!C47</f>
        <v>46003</v>
      </c>
      <c r="D44" s="98">
        <v>150</v>
      </c>
      <c r="E44" s="92">
        <f>' Sunflower 2019_20'!F47</f>
        <v>279</v>
      </c>
      <c r="F44" s="92">
        <f>'Sunflower 2020_21'!F47</f>
        <v>214</v>
      </c>
      <c r="G44" s="92">
        <f>'Sunflower 2021_22'!F47</f>
        <v>197</v>
      </c>
      <c r="H44" s="92">
        <f>'Sunflower 2022_23'!F47</f>
        <v>597</v>
      </c>
      <c r="I44" s="92">
        <f>'Sunflower 2023_2024'!F47</f>
        <v>155</v>
      </c>
      <c r="J44" s="92">
        <f>'Sunflower 2024_2025'!F47</f>
        <v>690</v>
      </c>
      <c r="K44" s="92"/>
      <c r="L44" s="92"/>
    </row>
    <row r="45" spans="2:12" ht="15" customHeight="1" x14ac:dyDescent="0.3">
      <c r="B45" s="22">
        <f>' Sunflower 2019_20'!B48</f>
        <v>42</v>
      </c>
      <c r="C45" s="101">
        <f>'Sunflower 2025_2026'!C48</f>
        <v>46010</v>
      </c>
      <c r="D45" s="98">
        <v>105</v>
      </c>
      <c r="E45" s="92">
        <f>' Sunflower 2019_20'!F48</f>
        <v>139</v>
      </c>
      <c r="F45" s="92">
        <f>'Sunflower 2020_21'!F48</f>
        <v>182</v>
      </c>
      <c r="G45" s="92">
        <f>'Sunflower 2021_22'!F48</f>
        <v>24</v>
      </c>
      <c r="H45" s="92">
        <f>'Sunflower 2022_23'!F48</f>
        <v>206</v>
      </c>
      <c r="I45" s="92">
        <f>'Sunflower 2023_2024'!F48</f>
        <v>308</v>
      </c>
      <c r="J45" s="92">
        <f>'Sunflower 2024_2025'!F48</f>
        <v>192</v>
      </c>
      <c r="K45" s="92"/>
      <c r="L45" s="92"/>
    </row>
    <row r="46" spans="2:12" ht="15" customHeight="1" x14ac:dyDescent="0.3">
      <c r="B46" s="22">
        <f>' Sunflower 2019_20'!B49</f>
        <v>43</v>
      </c>
      <c r="C46" s="101">
        <f>'Sunflower 2025_2026'!C49</f>
        <v>46017</v>
      </c>
      <c r="D46" s="98">
        <v>5</v>
      </c>
      <c r="E46" s="92">
        <f>' Sunflower 2019_20'!F49</f>
        <v>46</v>
      </c>
      <c r="F46" s="92">
        <f>'Sunflower 2020_21'!F49</f>
        <v>455</v>
      </c>
      <c r="G46" s="92">
        <f>'Sunflower 2021_22'!F49</f>
        <v>33</v>
      </c>
      <c r="H46" s="92">
        <f>'Sunflower 2022_23'!F49</f>
        <v>674</v>
      </c>
      <c r="I46" s="92">
        <f>'Sunflower 2023_2024'!F49</f>
        <v>34</v>
      </c>
      <c r="J46" s="92">
        <f>'Sunflower 2024_2025'!F49</f>
        <v>30</v>
      </c>
      <c r="K46" s="92"/>
      <c r="L46" s="92"/>
    </row>
    <row r="47" spans="2:12" ht="15" customHeight="1" x14ac:dyDescent="0.3">
      <c r="B47" s="100">
        <f>' Sunflower 2019_20'!B50</f>
        <v>44</v>
      </c>
      <c r="C47" s="101">
        <f>'Sunflower 2025_2026'!C50</f>
        <v>46024</v>
      </c>
      <c r="D47" s="98">
        <v>455</v>
      </c>
      <c r="E47" s="92">
        <f>' Sunflower 2019_20'!F50</f>
        <v>-8</v>
      </c>
      <c r="F47" s="92">
        <f>'Sunflower 2020_21'!F50</f>
        <v>31</v>
      </c>
      <c r="G47" s="92">
        <f>'Sunflower 2021_22'!F50</f>
        <v>212</v>
      </c>
      <c r="H47" s="92">
        <f>'Sunflower 2022_23'!F50</f>
        <v>115</v>
      </c>
      <c r="I47" s="92">
        <f>'Sunflower 2023_2024'!F50</f>
        <v>113</v>
      </c>
      <c r="J47" s="92">
        <f>'Sunflower 2024_2025'!F50</f>
        <v>12</v>
      </c>
      <c r="K47" s="92"/>
      <c r="L47" s="92"/>
    </row>
    <row r="48" spans="2:12" ht="15" customHeight="1" x14ac:dyDescent="0.3">
      <c r="B48" s="22">
        <f>' Sunflower 2019_20'!B51</f>
        <v>45</v>
      </c>
      <c r="C48" s="101">
        <f>'Sunflower 2025_2026'!C51</f>
        <v>46031</v>
      </c>
      <c r="D48" s="98">
        <v>1</v>
      </c>
      <c r="E48" s="92">
        <f>' Sunflower 2019_20'!F51</f>
        <v>84</v>
      </c>
      <c r="F48" s="92">
        <f>'Sunflower 2020_21'!F51</f>
        <v>64</v>
      </c>
      <c r="G48" s="92">
        <f>'Sunflower 2021_22'!F51</f>
        <v>4</v>
      </c>
      <c r="H48" s="92">
        <f>'Sunflower 2022_23'!F51</f>
        <v>468</v>
      </c>
      <c r="I48" s="92">
        <f>'Sunflower 2023_2024'!F51</f>
        <v>26</v>
      </c>
      <c r="J48" s="92">
        <f>'Sunflower 2024_2025'!F51</f>
        <v>55</v>
      </c>
      <c r="K48" s="92"/>
      <c r="L48" s="92"/>
    </row>
    <row r="49" spans="2:12" ht="15" customHeight="1" x14ac:dyDescent="0.3">
      <c r="B49" s="22">
        <f>' Sunflower 2019_20'!B52</f>
        <v>46</v>
      </c>
      <c r="C49" s="101">
        <f>'Sunflower 2025_2026'!C52</f>
        <v>46038</v>
      </c>
      <c r="D49" s="98">
        <v>3</v>
      </c>
      <c r="E49" s="92">
        <f>' Sunflower 2019_20'!F52</f>
        <v>127</v>
      </c>
      <c r="F49" s="92">
        <f>'Sunflower 2020_21'!F52</f>
        <v>72</v>
      </c>
      <c r="G49" s="92">
        <f>'Sunflower 2021_22'!F52</f>
        <v>9</v>
      </c>
      <c r="H49" s="92">
        <f>'Sunflower 2022_23'!F52</f>
        <v>602</v>
      </c>
      <c r="I49" s="92">
        <f>'Sunflower 2023_2024'!F52</f>
        <v>103</v>
      </c>
      <c r="J49" s="92">
        <f>'Sunflower 2024_2025'!F52</f>
        <v>165</v>
      </c>
      <c r="K49" s="92"/>
      <c r="L49" s="92"/>
    </row>
    <row r="50" spans="2:12" ht="15" customHeight="1" x14ac:dyDescent="0.3">
      <c r="B50" s="22">
        <f>' Sunflower 2019_20'!B53</f>
        <v>47</v>
      </c>
      <c r="C50" s="101">
        <f>'Sunflower 2025_2026'!C53</f>
        <v>46045</v>
      </c>
      <c r="D50" s="98">
        <v>82</v>
      </c>
      <c r="E50" s="92">
        <f>' Sunflower 2019_20'!F53</f>
        <v>117</v>
      </c>
      <c r="F50" s="92">
        <f>'Sunflower 2020_21'!F53</f>
        <v>233</v>
      </c>
      <c r="G50" s="92">
        <f>'Sunflower 2021_22'!F53</f>
        <v>0</v>
      </c>
      <c r="H50" s="92">
        <f>'Sunflower 2022_23'!F53</f>
        <v>460</v>
      </c>
      <c r="I50" s="92">
        <f>'Sunflower 2023_2024'!F53</f>
        <v>150</v>
      </c>
      <c r="J50" s="92">
        <f>'Sunflower 2024_2025'!F53</f>
        <v>21</v>
      </c>
      <c r="K50" s="92"/>
      <c r="L50" s="92"/>
    </row>
    <row r="51" spans="2:12" ht="15" customHeight="1" x14ac:dyDescent="0.3">
      <c r="B51" s="22">
        <f>' Sunflower 2019_20'!B54</f>
        <v>48</v>
      </c>
      <c r="C51" s="101">
        <f>'Sunflower 2025_2026'!C54</f>
        <v>46052</v>
      </c>
      <c r="D51" s="98">
        <v>2731</v>
      </c>
      <c r="E51" s="92">
        <f>' Sunflower 2019_20'!F54</f>
        <v>31</v>
      </c>
      <c r="F51" s="92">
        <f>'Sunflower 2020_21'!F54</f>
        <v>-25</v>
      </c>
      <c r="G51" s="92">
        <f>'Sunflower 2021_22'!F54</f>
        <v>752</v>
      </c>
      <c r="H51" s="92">
        <f>'Sunflower 2022_23'!F54</f>
        <v>250</v>
      </c>
      <c r="I51" s="92">
        <f>'Sunflower 2023_2024'!F54</f>
        <v>253</v>
      </c>
      <c r="J51" s="92">
        <f>'Sunflower 2024_2025'!F54</f>
        <v>101</v>
      </c>
      <c r="K51" s="92"/>
      <c r="L51" s="92"/>
    </row>
    <row r="52" spans="2:12" ht="15" customHeight="1" x14ac:dyDescent="0.3">
      <c r="B52" s="22">
        <f>' Sunflower 2019_20'!B55</f>
        <v>49</v>
      </c>
      <c r="C52" s="101">
        <f>'Sunflower 2025_2026'!C55</f>
        <v>46059</v>
      </c>
      <c r="D52" s="98">
        <v>25</v>
      </c>
      <c r="E52" s="92">
        <f>' Sunflower 2019_20'!F55</f>
        <v>2297</v>
      </c>
      <c r="F52" s="92">
        <f>'Sunflower 2020_21'!F55</f>
        <v>57</v>
      </c>
      <c r="G52" s="92">
        <f>'Sunflower 2021_22'!F55</f>
        <v>422</v>
      </c>
      <c r="H52" s="92">
        <f>'Sunflower 2022_23'!F55</f>
        <v>259</v>
      </c>
      <c r="I52" s="92">
        <f>'Sunflower 2023_2024'!F55</f>
        <v>133</v>
      </c>
      <c r="J52" s="92">
        <f>'Sunflower 2024_2025'!F55</f>
        <v>230</v>
      </c>
      <c r="K52" s="92"/>
      <c r="L52" s="92"/>
    </row>
    <row r="53" spans="2:12" ht="15" customHeight="1" x14ac:dyDescent="0.3">
      <c r="B53" s="22">
        <f>' Sunflower 2019_20'!B56</f>
        <v>50</v>
      </c>
      <c r="C53" s="101">
        <f>'Sunflower 2025_2026'!C56</f>
        <v>46066</v>
      </c>
      <c r="D53" s="98">
        <v>88</v>
      </c>
      <c r="E53" s="92">
        <f>' Sunflower 2019_20'!F56</f>
        <v>192</v>
      </c>
      <c r="F53" s="92">
        <f>'Sunflower 2020_21'!F56</f>
        <v>204</v>
      </c>
      <c r="G53" s="92">
        <f>'Sunflower 2021_22'!F56</f>
        <v>2291</v>
      </c>
      <c r="H53" s="92">
        <f>'Sunflower 2022_23'!F56</f>
        <v>98</v>
      </c>
      <c r="I53" s="92">
        <f>'Sunflower 2023_2024'!F56</f>
        <v>1940</v>
      </c>
      <c r="J53" s="92">
        <f>'Sunflower 2024_2025'!F56</f>
        <v>219</v>
      </c>
      <c r="K53" s="92"/>
      <c r="L53" s="92"/>
    </row>
    <row r="54" spans="2:12" ht="15" customHeight="1" x14ac:dyDescent="0.3">
      <c r="B54" s="22">
        <f>' Sunflower 2019_20'!B57</f>
        <v>51</v>
      </c>
      <c r="C54" s="101">
        <f>'Sunflower 2025_2026'!C57</f>
        <v>46073</v>
      </c>
      <c r="D54" s="98">
        <v>86</v>
      </c>
      <c r="E54" s="92">
        <f>' Sunflower 2019_20'!F57</f>
        <v>30</v>
      </c>
      <c r="F54" s="92">
        <f>'Sunflower 2020_21'!F57</f>
        <v>449</v>
      </c>
      <c r="G54" s="92">
        <f>'Sunflower 2021_22'!F57</f>
        <v>3211</v>
      </c>
      <c r="H54" s="92">
        <f>'Sunflower 2022_23'!F57</f>
        <v>277</v>
      </c>
      <c r="I54" s="92">
        <f>'Sunflower 2023_2024'!F57</f>
        <v>1316</v>
      </c>
      <c r="J54" s="92">
        <f>'Sunflower 2024_2025'!F57</f>
        <v>287</v>
      </c>
      <c r="K54" s="92"/>
      <c r="L54" s="92"/>
    </row>
    <row r="55" spans="2:12" ht="15" customHeight="1" x14ac:dyDescent="0.3">
      <c r="B55" s="22">
        <f>' Sunflower 2019_20'!B58</f>
        <v>52</v>
      </c>
      <c r="C55" s="101">
        <f>'Sunflower 2025_2026'!C58</f>
        <v>46080</v>
      </c>
      <c r="D55" s="98">
        <v>790</v>
      </c>
      <c r="E55" s="92">
        <f>' Sunflower 2019_20'!F58</f>
        <v>178</v>
      </c>
      <c r="F55" s="92">
        <f>'Sunflower 2020_21'!F58</f>
        <v>202</v>
      </c>
      <c r="G55" s="92">
        <f>'Sunflower 2021_22'!F58</f>
        <v>4537</v>
      </c>
      <c r="H55" s="92">
        <f>'Sunflower 2022_23'!F58</f>
        <v>901</v>
      </c>
      <c r="I55" s="92">
        <f>'Sunflower 2023_2024'!F58</f>
        <v>704</v>
      </c>
      <c r="J55" s="92">
        <f>'Sunflower 2024_2025'!F58</f>
        <v>424</v>
      </c>
      <c r="K55" s="92"/>
      <c r="L55" s="92"/>
    </row>
    <row r="56" spans="2:12" ht="15" customHeight="1" x14ac:dyDescent="0.3">
      <c r="B56" s="22">
        <f>' Sunflower 2019_20'!B59</f>
        <v>53</v>
      </c>
      <c r="C56" s="101">
        <f>'Sunflower 2025_2026'!C59</f>
        <v>46087</v>
      </c>
      <c r="D56" s="102"/>
      <c r="E56" s="103">
        <v>33</v>
      </c>
      <c r="F56" s="103"/>
      <c r="G56" s="103"/>
      <c r="H56" s="103"/>
      <c r="I56" s="103"/>
      <c r="J56" s="92">
        <f>'Sunflower 2024_2025'!F59</f>
        <v>2383</v>
      </c>
      <c r="K56" s="92"/>
      <c r="L56" s="92"/>
    </row>
    <row r="57" spans="2:12" ht="14.4" x14ac:dyDescent="0.3">
      <c r="B57" s="53" t="s">
        <v>19</v>
      </c>
      <c r="C57" s="104"/>
      <c r="D57" s="55">
        <v>862000</v>
      </c>
      <c r="E57" s="68">
        <v>678000</v>
      </c>
      <c r="F57" s="68">
        <v>788500</v>
      </c>
      <c r="G57" s="68">
        <v>678000</v>
      </c>
      <c r="H57" s="68">
        <f>'Table-SAGIS deliver vs CEC est'!C6</f>
        <v>635750</v>
      </c>
      <c r="I57" s="68">
        <v>720000</v>
      </c>
      <c r="J57" s="68">
        <v>635750</v>
      </c>
      <c r="K57" s="68">
        <v>635750</v>
      </c>
      <c r="L57" s="68">
        <f>AVERAGE(E57:I57)</f>
        <v>700050</v>
      </c>
    </row>
    <row r="58" spans="2:12" ht="14.25" customHeight="1" x14ac:dyDescent="0.3">
      <c r="B58" s="64" t="s">
        <v>25</v>
      </c>
      <c r="C58" s="54"/>
      <c r="D58" s="87">
        <v>0</v>
      </c>
      <c r="E58" s="71">
        <f>'Table-SAGIS deliver vs CEC est'!C7</f>
        <v>0</v>
      </c>
      <c r="F58" s="71">
        <f>'Table-SAGIS deliver vs CEC est'!C7</f>
        <v>0</v>
      </c>
      <c r="G58" s="71">
        <f>'Table-SAGIS deliver vs CEC est'!C7</f>
        <v>0</v>
      </c>
      <c r="H58" s="71"/>
      <c r="I58" s="71"/>
      <c r="J58" s="71"/>
      <c r="K58" s="71"/>
      <c r="L58" s="71"/>
    </row>
    <row r="59" spans="2:12" ht="14.25" customHeight="1" x14ac:dyDescent="0.3">
      <c r="B59" s="65" t="s">
        <v>24</v>
      </c>
      <c r="C59" s="56"/>
      <c r="D59" s="88">
        <f t="shared" ref="D59:I59" si="4">D57-D58</f>
        <v>862000</v>
      </c>
      <c r="E59" s="93">
        <f t="shared" si="4"/>
        <v>678000</v>
      </c>
      <c r="F59" s="93">
        <f t="shared" si="4"/>
        <v>788500</v>
      </c>
      <c r="G59" s="93">
        <f t="shared" si="4"/>
        <v>678000</v>
      </c>
      <c r="H59" s="93">
        <f t="shared" si="4"/>
        <v>635750</v>
      </c>
      <c r="I59" s="93">
        <f t="shared" si="4"/>
        <v>720000</v>
      </c>
      <c r="J59" s="93">
        <f>J57-J58</f>
        <v>635750</v>
      </c>
      <c r="K59" s="93">
        <f>K57-K58</f>
        <v>635750</v>
      </c>
      <c r="L59" s="93">
        <f>L57-L58</f>
        <v>700050</v>
      </c>
    </row>
    <row r="60" spans="2:12" ht="12.6" thickBot="1" x14ac:dyDescent="0.3">
      <c r="B60" s="38"/>
      <c r="C60" s="39"/>
      <c r="D60" s="89"/>
      <c r="E60" s="94"/>
      <c r="F60" s="94"/>
      <c r="G60" s="94"/>
      <c r="H60" s="94"/>
      <c r="I60" s="94"/>
      <c r="J60" s="94"/>
      <c r="K60" s="94"/>
      <c r="L60" s="94"/>
    </row>
    <row r="61" spans="2:12" ht="17.399999999999999" x14ac:dyDescent="0.35">
      <c r="B61" s="51" t="s">
        <v>23</v>
      </c>
      <c r="C61" s="73"/>
      <c r="D61" s="50" t="str">
        <f t="shared" ref="D61:I61" si="5">D3</f>
        <v>2018/19</v>
      </c>
      <c r="E61" s="50" t="str">
        <f t="shared" si="5"/>
        <v>2019/20</v>
      </c>
      <c r="F61" s="50" t="str">
        <f t="shared" si="5"/>
        <v>2020/21</v>
      </c>
      <c r="G61" s="50" t="str">
        <f t="shared" si="5"/>
        <v>2021/22</v>
      </c>
      <c r="H61" s="50" t="str">
        <f t="shared" si="5"/>
        <v>2022/23</v>
      </c>
      <c r="I61" s="50" t="str">
        <f t="shared" si="5"/>
        <v>2023/24</v>
      </c>
      <c r="J61" s="50" t="str">
        <f>J3</f>
        <v>2024/25*</v>
      </c>
      <c r="K61" s="50" t="str">
        <f>K3</f>
        <v>2025/26*</v>
      </c>
      <c r="L61" s="50" t="str">
        <f>L3</f>
        <v>5-year average</v>
      </c>
    </row>
    <row r="62" spans="2:12" ht="15" thickBot="1" x14ac:dyDescent="0.35">
      <c r="B62" s="49" t="s">
        <v>34</v>
      </c>
      <c r="C62" s="74"/>
      <c r="D62" s="95">
        <f>SUM(D4:D19)</f>
        <v>437563</v>
      </c>
      <c r="E62" s="95">
        <f>SUM(E4:E19)</f>
        <v>300769</v>
      </c>
      <c r="F62" s="95">
        <f>SUM(F4:F19)</f>
        <v>564008</v>
      </c>
      <c r="G62" s="95">
        <f>SUM(G4:G19)</f>
        <v>496042</v>
      </c>
      <c r="H62" s="95">
        <f>SUM(H4:H56)</f>
        <v>842684</v>
      </c>
      <c r="I62" s="95">
        <f>SUM(I4:I56)</f>
        <v>720519</v>
      </c>
      <c r="J62" s="95">
        <f>SUM(J4:J56)</f>
        <v>634330</v>
      </c>
      <c r="K62" s="95">
        <f>SUM(K4:K56)</f>
        <v>89143</v>
      </c>
      <c r="L62" s="95">
        <f>SUM(L4:L27)</f>
        <v>103530</v>
      </c>
    </row>
    <row r="63" spans="2:12" ht="15" thickTop="1" x14ac:dyDescent="0.3">
      <c r="B63" s="79"/>
      <c r="C63" s="78"/>
      <c r="D63" s="90"/>
      <c r="E63" s="96"/>
      <c r="F63" s="96"/>
      <c r="G63" s="96"/>
      <c r="H63" s="96"/>
      <c r="I63" s="96"/>
      <c r="J63" s="96"/>
      <c r="K63" s="96"/>
      <c r="L63" s="96"/>
    </row>
    <row r="64" spans="2:12" ht="15" thickBot="1" x14ac:dyDescent="0.35">
      <c r="B64" s="53" t="s">
        <v>35</v>
      </c>
      <c r="C64" s="72"/>
      <c r="D64" s="106">
        <f t="shared" ref="D64:I64" si="6">D62/D59</f>
        <v>0.50761368909512761</v>
      </c>
      <c r="E64" s="106">
        <f t="shared" si="6"/>
        <v>0.44361209439528021</v>
      </c>
      <c r="F64" s="106">
        <f t="shared" si="6"/>
        <v>0.71529232720355107</v>
      </c>
      <c r="G64" s="106">
        <f t="shared" si="6"/>
        <v>0.73162536873156347</v>
      </c>
      <c r="H64" s="106">
        <f t="shared" si="6"/>
        <v>1.3254958710184821</v>
      </c>
      <c r="I64" s="106">
        <f t="shared" si="6"/>
        <v>1.0007208333333333</v>
      </c>
      <c r="J64" s="106">
        <f>J62/J59</f>
        <v>0.99776641761698781</v>
      </c>
      <c r="K64" s="106">
        <f>K62/K59</f>
        <v>0.14021706645694063</v>
      </c>
      <c r="L64" s="106">
        <f>L62/L59</f>
        <v>0.14788943646882366</v>
      </c>
    </row>
    <row r="65" spans="2:12" ht="15" customHeight="1" x14ac:dyDescent="0.3">
      <c r="B65" s="66" t="s">
        <v>20</v>
      </c>
      <c r="C65" s="67"/>
      <c r="D65" s="67"/>
      <c r="E65" s="91"/>
      <c r="F65" s="91"/>
      <c r="G65" s="91"/>
      <c r="H65" s="91"/>
      <c r="I65" s="91"/>
      <c r="J65" s="91"/>
      <c r="K65" s="91"/>
      <c r="L65" s="91"/>
    </row>
    <row r="66" spans="2:12" ht="15" customHeight="1" x14ac:dyDescent="0.3">
      <c r="B66" s="137" t="s">
        <v>21</v>
      </c>
      <c r="C66" s="138"/>
      <c r="E66" s="85"/>
      <c r="F66" s="85"/>
      <c r="G66" s="85"/>
      <c r="H66" s="85"/>
      <c r="I66" s="85"/>
      <c r="J66" s="85"/>
      <c r="K66" s="85"/>
      <c r="L66" s="85"/>
    </row>
    <row r="67" spans="2:12" ht="15.75" customHeight="1" thickBot="1" x14ac:dyDescent="0.35">
      <c r="B67" s="139" t="s">
        <v>22</v>
      </c>
      <c r="C67" s="140"/>
      <c r="D67" s="41"/>
      <c r="E67" s="97"/>
      <c r="F67" s="97"/>
      <c r="G67" s="97"/>
      <c r="H67" s="97"/>
      <c r="I67" s="97"/>
      <c r="J67" s="97"/>
      <c r="K67" s="97"/>
      <c r="L67" s="97"/>
    </row>
    <row r="68" spans="2:12" hidden="1" x14ac:dyDescent="0.2"/>
    <row r="69" spans="2:12" hidden="1" x14ac:dyDescent="0.2">
      <c r="B69" s="2" t="s">
        <v>30</v>
      </c>
    </row>
    <row r="70" spans="2:12" hidden="1" x14ac:dyDescent="0.2"/>
    <row r="71" spans="2:12" hidden="1" x14ac:dyDescent="0.2"/>
    <row r="72" spans="2:12" hidden="1" x14ac:dyDescent="0.2"/>
  </sheetData>
  <mergeCells count="3">
    <mergeCell ref="B66:C66"/>
    <mergeCell ref="B67:C67"/>
    <mergeCell ref="B2:E2"/>
  </mergeCells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7b95ce-97cf-4a61-8884-fde260c16070" xsi:nil="true"/>
    <lcf76f155ced4ddcb4097134ff3c332f xmlns="25435354-646d-4f90-a923-d4d04749eaf7">
      <Terms xmlns="http://schemas.microsoft.com/office/infopath/2007/PartnerControls"/>
    </lcf76f155ced4ddcb4097134ff3c332f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8EB078C1C8474F8AAD7AD9366D8E54" ma:contentTypeVersion="19" ma:contentTypeDescription="Create a new document." ma:contentTypeScope="" ma:versionID="f067c3b21b4b898d5ec7e227a0bb26eb">
  <xsd:schema xmlns:xsd="http://www.w3.org/2001/XMLSchema" xmlns:xs="http://www.w3.org/2001/XMLSchema" xmlns:p="http://schemas.microsoft.com/office/2006/metadata/properties" xmlns:ns2="25435354-646d-4f90-a923-d4d04749eaf7" xmlns:ns3="5d7b95ce-97cf-4a61-8884-fde260c16070" targetNamespace="http://schemas.microsoft.com/office/2006/metadata/properties" ma:root="true" ma:fieldsID="58b85da5961b648019cc234b526c8ef2" ns2:_="" ns3:_="">
    <xsd:import namespace="25435354-646d-4f90-a923-d4d04749eaf7"/>
    <xsd:import namespace="5d7b95ce-97cf-4a61-8884-fde260c160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435354-646d-4f90-a923-d4d04749ea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63362023-a8c1-4b5e-9a31-595cfc7316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7b95ce-97cf-4a61-8884-fde260c1607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09ad402-32d3-4889-bd98-4915c3de7cc5}" ma:internalName="TaxCatchAll" ma:showField="CatchAllData" ma:web="5d7b95ce-97cf-4a61-8884-fde260c160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E329241-2D10-49AA-8A40-1780E62E3545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AA23F610-E28E-41B1-BE30-8FD3281E1DC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48DB26-F609-402A-A8BE-3036FB8EB657}">
  <ds:schemaRefs>
    <ds:schemaRef ds:uri="http://schemas.microsoft.com/office/2006/metadata/properties"/>
    <ds:schemaRef ds:uri="http://schemas.microsoft.com/office/infopath/2007/PartnerControls"/>
    <ds:schemaRef ds:uri="5d7b95ce-97cf-4a61-8884-fde260c16070"/>
    <ds:schemaRef ds:uri="25435354-646d-4f90-a923-d4d04749eaf7"/>
  </ds:schemaRefs>
</ds:datastoreItem>
</file>

<file path=customXml/itemProps4.xml><?xml version="1.0" encoding="utf-8"?>
<ds:datastoreItem xmlns:ds="http://schemas.openxmlformats.org/officeDocument/2006/customXml" ds:itemID="{3C77A93A-199C-43F7-A31A-C13FD325D4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435354-646d-4f90-a923-d4d04749eaf7"/>
    <ds:schemaRef ds:uri="5d7b95ce-97cf-4a61-8884-fde260c160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9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16" baseType="lpstr">
      <vt:lpstr>Table-SAGIS deliver vs CEC est</vt:lpstr>
      <vt:lpstr> Sunflower 2019_20</vt:lpstr>
      <vt:lpstr>Sunflower 2020_21</vt:lpstr>
      <vt:lpstr>Sunflower 2021_22</vt:lpstr>
      <vt:lpstr>Sunflower 2022_23</vt:lpstr>
      <vt:lpstr>Sunflower 2023_2024</vt:lpstr>
      <vt:lpstr>Sunflower 2024_2025</vt:lpstr>
      <vt:lpstr>Sunflower 2025_2026</vt:lpstr>
      <vt:lpstr>Sonneblom - Sunflower</vt:lpstr>
      <vt:lpstr>Weeklikse totale lewerings</vt:lpstr>
      <vt:lpstr>Weeklikse kumulatiewe lewerings</vt:lpstr>
      <vt:lpstr>Lewerings tot datum</vt:lpstr>
      <vt:lpstr>' Sunflower 2019_20'!Print_Area</vt:lpstr>
      <vt:lpstr>'Sonneblom - Sunflower'!Print_Area</vt:lpstr>
      <vt:lpstr>'Sunflower 2020_21'!Print_Area</vt:lpstr>
      <vt:lpstr>'Table-SAGIS deliver vs CEC est'!Print_Area</vt:lpstr>
    </vt:vector>
  </TitlesOfParts>
  <Company>Nampo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Wessel Lemmer (Grain SA)</dc:creator>
  <cp:lastModifiedBy>Luzelle Botha</cp:lastModifiedBy>
  <cp:lastPrinted>2017-10-04T10:49:44Z</cp:lastPrinted>
  <dcterms:created xsi:type="dcterms:W3CDTF">2005-11-02T09:45:58Z</dcterms:created>
  <dcterms:modified xsi:type="dcterms:W3CDTF">2025-04-23T11:37:09Z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0x010100ED8EB078C1C8474F8AAD7AD9366D8E54</vt:lpwstr>
  </property>
  <property fmtid="{D5CDD505-2E9C-101B-9397-08002B2CF9AE}" pid="3" name="display_urn:schemas-microsoft-com:office:office#Editor">
    <vt:lpwstr>Luzelle Botha</vt:lpwstr>
  </property>
  <property fmtid="{D5CDD505-2E9C-101B-9397-08002B2CF9AE}" pid="4" name="Order">
    <vt:lpwstr>11269600.0000000</vt:lpwstr>
  </property>
  <property fmtid="{D5CDD505-2E9C-101B-9397-08002B2CF9AE}" pid="5" name="display_urn:schemas-microsoft-com:office:office#Author">
    <vt:lpwstr>Luzelle Botha</vt:lpwstr>
  </property>
  <property fmtid="{D5CDD505-2E9C-101B-9397-08002B2CF9AE}" pid="6" name="MediaServiceImageTags">
    <vt:lpwstr/>
  </property>
</Properties>
</file>