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5D0DD514-E70A-4FA3-961A-B3AD9C7ECF16}" xr6:coauthVersionLast="47" xr6:coauthVersionMax="47" xr10:uidLastSave="{00000000-0000-0000-0000-000000000000}"/>
  <bookViews>
    <workbookView xWindow="-108" yWindow="-108" windowWidth="23256" windowHeight="12456" tabRatio="865" firstSheet="2" activeTab="9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r:id="rId8"/>
    <sheet name="Sunflower 2023_2024" sheetId="19" r:id="rId9"/>
    <sheet name="Sunflower 2024_2025" sheetId="20" r:id="rId10"/>
    <sheet name="Sonneblom - Sunflower" sheetId="6" r:id="rId11"/>
  </sheets>
  <definedNames>
    <definedName name="_xlnm.Print_Area" localSheetId="4">' Sunflower 2019_20'!$I$13:$M$14</definedName>
    <definedName name="_xlnm.Print_Area" localSheetId="10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J49" i="6"/>
  <c r="K49" i="6"/>
  <c r="K45" i="6"/>
  <c r="K46" i="6"/>
  <c r="K47" i="6"/>
  <c r="K48" i="6"/>
  <c r="K44" i="6" l="1"/>
  <c r="K43" i="6"/>
  <c r="K42" i="6"/>
  <c r="K41" i="6"/>
  <c r="K40" i="6"/>
  <c r="K38" i="6"/>
  <c r="K39" i="6"/>
  <c r="K37" i="6"/>
  <c r="K36" i="6"/>
  <c r="K35" i="6"/>
  <c r="K33" i="6"/>
  <c r="K34" i="6"/>
  <c r="K31" i="6"/>
  <c r="K32" i="6"/>
  <c r="K30" i="6"/>
  <c r="K29" i="6"/>
  <c r="K28" i="6"/>
  <c r="K4" i="6"/>
  <c r="K62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61" i="6"/>
  <c r="F27" i="20"/>
  <c r="J24" i="6" s="1"/>
  <c r="F28" i="20"/>
  <c r="J25" i="6" s="1"/>
  <c r="C9" i="4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 s="1"/>
  <c r="F14" i="20"/>
  <c r="J11" i="6" s="1"/>
  <c r="F15" i="20"/>
  <c r="J12" i="6" s="1"/>
  <c r="F16" i="20"/>
  <c r="J13" i="6" s="1"/>
  <c r="F17" i="20"/>
  <c r="J14" i="6" s="1"/>
  <c r="F18" i="20"/>
  <c r="J15" i="6" s="1"/>
  <c r="J61" i="6"/>
  <c r="J59" i="6"/>
  <c r="C5" i="6"/>
  <c r="C4" i="6"/>
  <c r="F58" i="20"/>
  <c r="F57" i="20"/>
  <c r="F56" i="20"/>
  <c r="F55" i="20"/>
  <c r="F54" i="20"/>
  <c r="F53" i="20"/>
  <c r="F52" i="20"/>
  <c r="F51" i="20"/>
  <c r="J48" i="6" s="1"/>
  <c r="F50" i="20"/>
  <c r="J47" i="6" s="1"/>
  <c r="F49" i="20"/>
  <c r="J46" i="6" s="1"/>
  <c r="F48" i="20"/>
  <c r="J45" i="6" s="1"/>
  <c r="F47" i="20"/>
  <c r="J44" i="6" s="1"/>
  <c r="F46" i="20"/>
  <c r="J43" i="6" s="1"/>
  <c r="F45" i="20"/>
  <c r="J42" i="6" s="1"/>
  <c r="F44" i="20"/>
  <c r="J41" i="6" s="1"/>
  <c r="F43" i="20"/>
  <c r="J40" i="6" s="1"/>
  <c r="F42" i="20"/>
  <c r="J39" i="6" s="1"/>
  <c r="F41" i="20"/>
  <c r="J38" i="6"/>
  <c r="F40" i="20"/>
  <c r="J37" i="6" s="1"/>
  <c r="F39" i="20"/>
  <c r="J36" i="6" s="1"/>
  <c r="F38" i="20"/>
  <c r="J35" i="6" s="1"/>
  <c r="F37" i="20"/>
  <c r="J34" i="6" s="1"/>
  <c r="F36" i="20"/>
  <c r="J33" i="6" s="1"/>
  <c r="F35" i="20"/>
  <c r="J32" i="6" s="1"/>
  <c r="F34" i="20"/>
  <c r="J31" i="6" s="1"/>
  <c r="F33" i="20"/>
  <c r="J30" i="6" s="1"/>
  <c r="F32" i="20"/>
  <c r="J29" i="6" s="1"/>
  <c r="F31" i="20"/>
  <c r="J28" i="6" s="1"/>
  <c r="F30" i="20"/>
  <c r="J27" i="6" s="1"/>
  <c r="F29" i="20"/>
  <c r="J26" i="6" s="1"/>
  <c r="F26" i="20"/>
  <c r="J23" i="6" s="1"/>
  <c r="F25" i="20"/>
  <c r="J22" i="6" s="1"/>
  <c r="F24" i="20"/>
  <c r="J21" i="6" s="1"/>
  <c r="F23" i="20"/>
  <c r="J20" i="6" s="1"/>
  <c r="F22" i="20"/>
  <c r="J19" i="6" s="1"/>
  <c r="F21" i="20"/>
  <c r="J18" i="6" s="1"/>
  <c r="F20" i="20"/>
  <c r="J17" i="6" s="1"/>
  <c r="F19" i="20"/>
  <c r="J16" i="6" s="1"/>
  <c r="F12" i="20"/>
  <c r="J9" i="6" s="1"/>
  <c r="F11" i="20"/>
  <c r="J8" i="6" s="1"/>
  <c r="F10" i="20"/>
  <c r="J7" i="6" s="1"/>
  <c r="F9" i="20"/>
  <c r="J6" i="6" s="1"/>
  <c r="F8" i="20"/>
  <c r="J5" i="6" s="1"/>
  <c r="C8" i="20"/>
  <c r="C9" i="20"/>
  <c r="F7" i="20"/>
  <c r="G7" i="20" s="1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K57" i="6"/>
  <c r="K59" i="6"/>
  <c r="K64" i="6"/>
  <c r="H59" i="6"/>
  <c r="C30" i="18"/>
  <c r="C29" i="18"/>
  <c r="C28" i="18"/>
  <c r="C27" i="18"/>
  <c r="C26" i="18"/>
  <c r="C25" i="18"/>
  <c r="C24" i="18"/>
  <c r="C23" i="18"/>
  <c r="D64" i="6"/>
  <c r="D62" i="6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8" i="16"/>
  <c r="F5" i="6"/>
  <c r="F59" i="6"/>
  <c r="F58" i="6"/>
  <c r="F7" i="16"/>
  <c r="F4" i="6"/>
  <c r="F62" i="6"/>
  <c r="F6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E62" i="6"/>
  <c r="E6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59" i="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G62" i="6"/>
  <c r="G6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H62" i="6"/>
  <c r="H64" i="6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I62" i="6"/>
  <c r="I64" i="6"/>
  <c r="C6" i="6"/>
  <c r="C10" i="20"/>
  <c r="C7" i="6"/>
  <c r="C11" i="20"/>
  <c r="C8" i="6"/>
  <c r="C12" i="20"/>
  <c r="C13" i="20"/>
  <c r="C9" i="6"/>
  <c r="C10" i="6"/>
  <c r="C14" i="20"/>
  <c r="C15" i="20"/>
  <c r="C11" i="6"/>
  <c r="C16" i="20"/>
  <c r="C12" i="6"/>
  <c r="C17" i="20"/>
  <c r="C13" i="6"/>
  <c r="C14" i="6"/>
  <c r="C18" i="20"/>
  <c r="C15" i="6"/>
  <c r="C19" i="20"/>
  <c r="C16" i="6"/>
  <c r="C20" i="20"/>
  <c r="C21" i="20"/>
  <c r="C17" i="6"/>
  <c r="C22" i="20"/>
  <c r="C18" i="6"/>
  <c r="C23" i="20"/>
  <c r="C19" i="6"/>
  <c r="C24" i="20"/>
  <c r="C20" i="6"/>
  <c r="C21" i="6"/>
  <c r="C25" i="20"/>
  <c r="C26" i="20"/>
  <c r="C22" i="6"/>
  <c r="C23" i="6"/>
  <c r="C27" i="20"/>
  <c r="C24" i="6"/>
  <c r="C28" i="20"/>
  <c r="C29" i="20"/>
  <c r="C25" i="6"/>
  <c r="C30" i="20"/>
  <c r="C26" i="6"/>
  <c r="C31" i="20"/>
  <c r="C27" i="6"/>
  <c r="C32" i="20"/>
  <c r="C28" i="6"/>
  <c r="C33" i="20"/>
  <c r="C29" i="6"/>
  <c r="C34" i="20"/>
  <c r="C30" i="6"/>
  <c r="C31" i="6"/>
  <c r="C35" i="20"/>
  <c r="C32" i="6"/>
  <c r="C36" i="20"/>
  <c r="C33" i="6"/>
  <c r="C37" i="20"/>
  <c r="C38" i="20"/>
  <c r="C34" i="6"/>
  <c r="C39" i="20"/>
  <c r="C35" i="6"/>
  <c r="C40" i="20"/>
  <c r="C36" i="6"/>
  <c r="C37" i="6"/>
  <c r="C41" i="20"/>
  <c r="C42" i="20"/>
  <c r="C38" i="6"/>
  <c r="C39" i="6"/>
  <c r="C43" i="20"/>
  <c r="C40" i="6"/>
  <c r="C44" i="20"/>
  <c r="C45" i="20"/>
  <c r="C41" i="6"/>
  <c r="C42" i="6"/>
  <c r="C46" i="20"/>
  <c r="C47" i="20"/>
  <c r="C43" i="6"/>
  <c r="C48" i="20"/>
  <c r="C44" i="6"/>
  <c r="C49" i="20"/>
  <c r="C45" i="6"/>
  <c r="C50" i="20"/>
  <c r="C46" i="6"/>
  <c r="C47" i="6"/>
  <c r="C51" i="20"/>
  <c r="C48" i="6"/>
  <c r="C52" i="20"/>
  <c r="C49" i="6"/>
  <c r="C53" i="20"/>
  <c r="C54" i="20"/>
  <c r="C50" i="6"/>
  <c r="C55" i="20"/>
  <c r="C51" i="6"/>
  <c r="C56" i="20"/>
  <c r="C52" i="6"/>
  <c r="C57" i="20"/>
  <c r="C53" i="6"/>
  <c r="C54" i="6"/>
  <c r="C58" i="20"/>
  <c r="C55" i="6"/>
  <c r="J4" i="6" l="1"/>
  <c r="J62" i="6"/>
  <c r="J64" i="6" s="1"/>
  <c r="G8" i="20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C5" i="4" s="1"/>
  <c r="G35" i="20" l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C11" i="4"/>
  <c r="C16" i="4" s="1"/>
  <c r="C10" i="4"/>
</calcChain>
</file>

<file path=xl/sharedStrings.xml><?xml version="1.0" encoding="utf-8"?>
<sst xmlns="http://schemas.openxmlformats.org/spreadsheetml/2006/main" count="135" uniqueCount="63">
  <si>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</si>
  <si>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</si>
  <si>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</si>
  <si>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</si>
  <si>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</si>
  <si>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</si>
  <si>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</si>
  <si>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</si>
  <si>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</si>
  <si>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</si>
  <si>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</si>
  <si>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</si>
  <si>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</si>
  <si>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</si>
  <si>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</si>
  <si>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</si>
  <si>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</si>
  <si>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</si>
  <si>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</si>
  <si>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</si>
  <si>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</si>
  <si>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</si>
  <si>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</si>
  <si>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</si>
  <si>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</si>
  <si>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</si>
  <si>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</si>
  <si>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</si>
  <si>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</si>
  <si>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</si>
  <si>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</si>
  <si>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</si>
  <si>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</si>
  <si>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</si>
  <si>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</si>
  <si>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</si>
  <si>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</si>
  <si>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</si>
  <si>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</si>
  <si>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</si>
  <si>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</si>
  <si>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</si>
  <si>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</si>
  <si>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</si>
  <si>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</si>
  <si>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</si>
  <si>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</si>
  <si>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</si>
  <si>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</si>
  <si>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</si>
  <si>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</si>
  <si>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</si>
  <si>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</si>
  <si>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</si>
  <si>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</si>
  <si>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</si>
  <si>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</si>
  <si>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</si>
  <si>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2024/25 bemarkingsjaar</t>
  </si>
  <si>
    <t>Delivery Estimate versus CEC Estimate / Beraamde lewering versus NOK skatting</t>
  </si>
  <si>
    <t>5-year average</t>
  </si>
  <si>
    <t>CEC Final production estimate (tons)</t>
  </si>
  <si>
    <t>NOK Finale produksieskatting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</si>
</sst>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0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4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" xfId="0" applyFont="1" applyBorder="1"/>
    <xf numFmtId="16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7" fillId="0" borderId="40" xfId="38" applyBorder="1" applyAlignment="1">
      <alignment horizontal="right"/>
    </xf>
    <xf numFmtId="0" fontId="27" fillId="0" borderId="41" xfId="38" applyBorder="1"/>
    <xf numFmtId="0" fontId="3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4" xfId="0" applyFont="1" applyBorder="1"/>
    <xf numFmtId="0" fontId="21" fillId="0" borderId="37" xfId="18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66" fontId="11" fillId="0" borderId="5" xfId="2" applyNumberFormat="1" applyFont="1" applyBorder="1"/>
    <xf numFmtId="0" fontId="10" fillId="0" borderId="6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5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66" fontId="22" fillId="4" borderId="5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7" xfId="18" applyNumberFormat="1" applyAlignment="1">
      <alignment horizontal="center" vertical="center" wrapText="1"/>
    </xf>
    <xf numFmtId="1" fontId="22" fillId="4" borderId="5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9" fontId="0" fillId="0" borderId="0" xfId="33" applyFont="1"/>
    <xf numFmtId="0" fontId="27" fillId="0" borderId="42" xfId="38" applyBorder="1"/>
    <xf numFmtId="0" fontId="20" fillId="5" borderId="11" xfId="17" applyFill="1" applyBorder="1" applyAlignment="1">
      <alignment horizontal="center"/>
    </xf>
    <xf numFmtId="49" fontId="22" fillId="4" borderId="5" xfId="20" applyNumberFormat="1" applyBorder="1" applyAlignment="1">
      <alignment horizontal="center"/>
    </xf>
    <xf numFmtId="0" fontId="20" fillId="5" borderId="12" xfId="17" applyFill="1" applyBorder="1" applyAlignment="1">
      <alignment horizontal="center"/>
    </xf>
    <xf numFmtId="49" fontId="20" fillId="5" borderId="6" xfId="17" applyNumberFormat="1" applyFill="1" applyBorder="1" applyAlignment="1">
      <alignment horizontal="center"/>
    </xf>
    <xf numFmtId="0" fontId="25" fillId="3" borderId="43" xfId="32" applyBorder="1"/>
    <xf numFmtId="49" fontId="25" fillId="3" borderId="13" xfId="32" applyNumberFormat="1" applyBorder="1"/>
    <xf numFmtId="166" fontId="25" fillId="3" borderId="14" xfId="32" applyNumberFormat="1" applyBorder="1"/>
    <xf numFmtId="49" fontId="25" fillId="5" borderId="15" xfId="32" applyNumberFormat="1" applyFill="1" applyBorder="1"/>
    <xf numFmtId="0" fontId="20" fillId="5" borderId="16" xfId="17" applyFill="1" applyBorder="1" applyAlignment="1">
      <alignment horizontal="center"/>
    </xf>
    <xf numFmtId="43" fontId="0" fillId="0" borderId="0" xfId="0" applyNumberFormat="1"/>
    <xf numFmtId="0" fontId="30" fillId="3" borderId="2" xfId="32" applyFont="1" applyBorder="1" applyAlignment="1">
      <alignment horizontal="right"/>
    </xf>
    <xf numFmtId="0" fontId="30" fillId="3" borderId="1" xfId="32" applyFont="1" applyBorder="1" applyAlignment="1">
      <alignment wrapText="1"/>
    </xf>
    <xf numFmtId="0" fontId="30" fillId="3" borderId="44" xfId="32" applyFont="1" applyBorder="1" applyAlignment="1">
      <alignment horizontal="right"/>
    </xf>
    <xf numFmtId="0" fontId="30" fillId="3" borderId="45" xfId="32" applyFont="1" applyBorder="1"/>
    <xf numFmtId="166" fontId="30" fillId="0" borderId="46" xfId="38" applyNumberFormat="1" applyFont="1" applyBorder="1" applyAlignment="1">
      <alignment horizontal="center"/>
    </xf>
    <xf numFmtId="0" fontId="25" fillId="3" borderId="17" xfId="32" applyBorder="1"/>
    <xf numFmtId="0" fontId="25" fillId="5" borderId="18" xfId="32" applyFill="1" applyBorder="1"/>
    <xf numFmtId="0" fontId="18" fillId="0" borderId="19" xfId="15" applyBorder="1" applyAlignment="1">
      <alignment wrapText="1"/>
    </xf>
    <xf numFmtId="0" fontId="18" fillId="0" borderId="20" xfId="15" applyBorder="1" applyAlignment="1">
      <alignment wrapText="1"/>
    </xf>
    <xf numFmtId="166" fontId="25" fillId="3" borderId="21" xfId="32" applyNumberFormat="1" applyBorder="1"/>
    <xf numFmtId="0" fontId="8" fillId="0" borderId="0" xfId="0" applyFont="1"/>
    <xf numFmtId="0" fontId="20" fillId="5" borderId="22" xfId="17" applyFill="1" applyBorder="1" applyAlignment="1">
      <alignment horizontal="center"/>
    </xf>
    <xf numFmtId="166" fontId="25" fillId="3" borderId="21" xfId="7" applyNumberFormat="1" applyFont="1" applyFill="1" applyBorder="1" applyAlignment="1">
      <alignment horizontal="center"/>
    </xf>
    <xf numFmtId="49" fontId="25" fillId="3" borderId="47" xfId="32" applyNumberFormat="1" applyBorder="1"/>
    <xf numFmtId="0" fontId="20" fillId="5" borderId="23" xfId="17" applyFill="1" applyBorder="1" applyAlignment="1"/>
    <xf numFmtId="49" fontId="27" fillId="0" borderId="48" xfId="38" applyNumberFormat="1" applyBorder="1"/>
    <xf numFmtId="166" fontId="22" fillId="4" borderId="5" xfId="2" applyNumberFormat="1" applyFont="1" applyFill="1" applyBorder="1"/>
    <xf numFmtId="166" fontId="30" fillId="3" borderId="49" xfId="2" applyNumberFormat="1" applyFont="1" applyFill="1" applyBorder="1"/>
    <xf numFmtId="164" fontId="22" fillId="4" borderId="5" xfId="20" applyNumberFormat="1" applyBorder="1"/>
    <xf numFmtId="49" fontId="27" fillId="0" borderId="0" xfId="38" applyNumberFormat="1" applyBorder="1"/>
    <xf numFmtId="0" fontId="31" fillId="0" borderId="2" xfId="38" applyFont="1" applyBorder="1"/>
    <xf numFmtId="168" fontId="10" fillId="0" borderId="0" xfId="0" applyNumberFormat="1" applyFont="1"/>
    <xf numFmtId="168" fontId="9" fillId="0" borderId="24" xfId="0" applyNumberFormat="1" applyFont="1" applyBorder="1"/>
    <xf numFmtId="168" fontId="21" fillId="0" borderId="37" xfId="18" applyNumberFormat="1" applyAlignment="1">
      <alignment horizontal="center" vertical="center" wrapText="1"/>
    </xf>
    <xf numFmtId="168" fontId="10" fillId="0" borderId="6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5" xfId="0" applyFont="1" applyBorder="1"/>
    <xf numFmtId="0" fontId="20" fillId="5" borderId="26" xfId="17" applyFill="1" applyBorder="1" applyAlignment="1">
      <alignment horizontal="center"/>
    </xf>
    <xf numFmtId="166" fontId="25" fillId="3" borderId="13" xfId="7" applyNumberFormat="1" applyFont="1" applyFill="1" applyBorder="1" applyAlignment="1">
      <alignment horizontal="center"/>
    </xf>
    <xf numFmtId="166" fontId="25" fillId="5" borderId="15" xfId="7" applyNumberFormat="1" applyFont="1" applyFill="1" applyBorder="1" applyAlignment="1">
      <alignment horizontal="center"/>
    </xf>
    <xf numFmtId="0" fontId="2" fillId="0" borderId="10" xfId="21" applyFont="1" applyBorder="1"/>
    <xf numFmtId="166" fontId="31" fillId="0" borderId="2" xfId="38" applyNumberFormat="1" applyFont="1" applyBorder="1"/>
    <xf numFmtId="0" fontId="3" fillId="0" borderId="27" xfId="0" applyFont="1" applyBorder="1"/>
    <xf numFmtId="166" fontId="22" fillId="4" borderId="50" xfId="20" applyNumberFormat="1" applyBorder="1"/>
    <xf numFmtId="166" fontId="25" fillId="5" borderId="28" xfId="7" applyNumberFormat="1" applyFont="1" applyFill="1" applyBorder="1" applyAlignment="1">
      <alignment horizontal="center"/>
    </xf>
    <xf numFmtId="0" fontId="2" fillId="0" borderId="22" xfId="21" applyFont="1" applyBorder="1"/>
    <xf numFmtId="166" fontId="27" fillId="0" borderId="51" xfId="38" applyNumberFormat="1" applyBorder="1"/>
    <xf numFmtId="166" fontId="31" fillId="0" borderId="25" xfId="38" applyNumberFormat="1" applyFont="1" applyBorder="1"/>
    <xf numFmtId="0" fontId="3" fillId="0" borderId="22" xfId="0" applyFont="1" applyBorder="1"/>
    <xf numFmtId="166" fontId="32" fillId="0" borderId="52" xfId="20" applyNumberFormat="1" applyFont="1" applyFill="1" applyBorder="1"/>
    <xf numFmtId="167" fontId="30" fillId="3" borderId="3" xfId="33" applyNumberFormat="1" applyFont="1" applyFill="1" applyBorder="1" applyAlignment="1">
      <alignment horizontal="center"/>
    </xf>
    <xf numFmtId="0" fontId="17" fillId="0" borderId="2" xfId="1" applyFill="1" applyBorder="1" applyAlignment="1">
      <alignment horizontal="center"/>
    </xf>
    <xf numFmtId="15" fontId="22" fillId="4" borderId="5" xfId="20" applyNumberFormat="1" applyBorder="1" applyAlignment="1">
      <alignment horizontal="center"/>
    </xf>
    <xf numFmtId="166" fontId="32" fillId="0" borderId="0" xfId="20" applyNumberFormat="1" applyFont="1" applyFill="1" applyBorder="1"/>
    <xf numFmtId="166" fontId="22" fillId="4" borderId="25" xfId="20" applyNumberFormat="1" applyBorder="1"/>
    <xf numFmtId="49" fontId="25" fillId="3" borderId="53" xfId="32" applyNumberFormat="1" applyBorder="1"/>
    <xf numFmtId="166" fontId="12" fillId="0" borderId="6" xfId="9" applyNumberFormat="1" applyFont="1" applyBorder="1"/>
    <xf numFmtId="9" fontId="25" fillId="3" borderId="54" xfId="32" applyNumberFormat="1" applyBorder="1" applyAlignment="1">
      <alignment horizontal="center"/>
    </xf>
    <xf numFmtId="166" fontId="3" fillId="0" borderId="0" xfId="0" applyNumberFormat="1" applyFont="1"/>
    <xf numFmtId="0" fontId="33" fillId="0" borderId="55" xfId="0" applyFont="1" applyBorder="1" applyAlignment="1">
      <alignment horizontal="right" vertical="center" wrapText="1"/>
    </xf>
    <xf numFmtId="0" fontId="33" fillId="0" borderId="56" xfId="0" applyFont="1" applyBorder="1" applyAlignment="1">
      <alignment horizontal="left" vertical="center"/>
    </xf>
    <xf numFmtId="0" fontId="33" fillId="0" borderId="2" xfId="0" applyFont="1" applyBorder="1" applyAlignment="1">
      <alignment horizontal="right" wrapText="1"/>
    </xf>
    <xf numFmtId="0" fontId="33" fillId="0" borderId="1" xfId="0" applyFont="1" applyBorder="1" applyAlignment="1">
      <alignment horizontal="left" wrapText="1"/>
    </xf>
    <xf numFmtId="0" fontId="17" fillId="6" borderId="57" xfId="20" applyFont="1" applyFill="1" applyBorder="1" applyAlignment="1">
      <alignment horizontal="right"/>
    </xf>
    <xf numFmtId="166" fontId="17" fillId="6" borderId="5" xfId="2" applyNumberFormat="1" applyFont="1" applyFill="1" applyBorder="1" applyAlignment="1">
      <alignment horizontal="center" vertical="center"/>
    </xf>
    <xf numFmtId="0" fontId="17" fillId="6" borderId="58" xfId="20" applyFont="1" applyFill="1" applyBorder="1"/>
    <xf numFmtId="166" fontId="17" fillId="6" borderId="5" xfId="20" applyNumberFormat="1" applyFont="1" applyFill="1" applyBorder="1" applyAlignment="1">
      <alignment horizontal="center" vertical="center" wrapText="1"/>
    </xf>
    <xf numFmtId="166" fontId="27" fillId="6" borderId="5" xfId="20" applyNumberFormat="1" applyFont="1" applyFill="1" applyBorder="1" applyAlignment="1">
      <alignment horizontal="center" vertical="center" wrapText="1"/>
    </xf>
    <xf numFmtId="166" fontId="27" fillId="6" borderId="29" xfId="20" applyNumberFormat="1" applyFont="1" applyFill="1" applyBorder="1" applyAlignment="1">
      <alignment horizontal="right" vertical="center" wrapText="1"/>
    </xf>
    <xf numFmtId="166" fontId="27" fillId="6" borderId="28" xfId="20" applyNumberFormat="1" applyFont="1" applyFill="1" applyBorder="1" applyAlignment="1">
      <alignment horizontal="left" vertical="center" wrapText="1"/>
    </xf>
    <xf numFmtId="0" fontId="34" fillId="0" borderId="2" xfId="0" applyFont="1" applyBorder="1"/>
    <xf numFmtId="0" fontId="35" fillId="0" borderId="6" xfId="18" applyFont="1" applyBorder="1" applyAlignment="1">
      <alignment horizontal="center"/>
    </xf>
    <xf numFmtId="0" fontId="34" fillId="0" borderId="1" xfId="0" applyFont="1" applyBorder="1"/>
    <xf numFmtId="0" fontId="21" fillId="0" borderId="9" xfId="19" applyBorder="1" applyAlignment="1">
      <alignment horizontal="center"/>
    </xf>
    <xf numFmtId="0" fontId="21" fillId="0" borderId="10" xfId="19" applyBorder="1" applyAlignment="1">
      <alignment horizontal="center"/>
    </xf>
    <xf numFmtId="0" fontId="21" fillId="0" borderId="30" xfId="19" applyBorder="1" applyAlignment="1">
      <alignment horizontal="center"/>
    </xf>
    <xf numFmtId="0" fontId="36" fillId="0" borderId="19" xfId="37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31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0" xfId="16" applyFont="1" applyBorder="1" applyAlignment="1">
      <alignment horizontal="center"/>
    </xf>
    <xf numFmtId="0" fontId="21" fillId="0" borderId="35" xfId="16" applyFont="1" applyAlignment="1">
      <alignment horizontal="center"/>
    </xf>
    <xf numFmtId="0" fontId="38" fillId="0" borderId="35" xfId="37" applyFont="1" applyBorder="1" applyAlignment="1">
      <alignment horizontal="center"/>
    </xf>
    <xf numFmtId="0" fontId="21" fillId="0" borderId="32" xfId="16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59" xfId="16" applyFont="1" applyBorder="1" applyAlignment="1">
      <alignment horizontal="center"/>
    </xf>
    <xf numFmtId="0" fontId="21" fillId="0" borderId="60" xfId="16" applyFont="1" applyBorder="1" applyAlignment="1">
      <alignment horizontal="center"/>
    </xf>
    <xf numFmtId="49" fontId="18" fillId="0" borderId="2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9" fillId="0" borderId="19" xfId="37" applyFont="1" applyBorder="1" applyAlignment="1">
      <alignment horizontal="center"/>
    </xf>
    <xf numFmtId="0" fontId="39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2024 tot Februarie 2025)/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2024 to February 2025)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Sunflower'!$J$4:$J$49</c:f>
              <c:numCache>
                <c:formatCode>_ * #\ ##0_ ;_ * \-#\ ##0_ ;_ * "-"??_ ;_ @_ </c:formatCode>
                <c:ptCount val="46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32564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659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689</c:v>
                </c:pt>
                <c:pt idx="41">
                  <c:v>252</c:v>
                </c:pt>
                <c:pt idx="42">
                  <c:v>30</c:v>
                </c:pt>
                <c:pt idx="43">
                  <c:v>12</c:v>
                </c:pt>
                <c:pt idx="44">
                  <c:v>56</c:v>
                </c:pt>
                <c:pt idx="4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2024 tot Februarie 2025)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8193427719"/>
          <c:y val="8.86309990123821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2024_2025'!$D$3:$G$3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'Sunflower 2024_2025'!$G$7:$G$52</c:f>
              <c:numCache>
                <c:formatCode>_ * #\ ##0_ ;_ * \-#\ ##0_ ;_ * "-"??_ ;_ @_ </c:formatCode>
                <c:ptCount val="46"/>
                <c:pt idx="0">
                  <c:v>921</c:v>
                </c:pt>
                <c:pt idx="1">
                  <c:v>9135</c:v>
                </c:pt>
                <c:pt idx="2">
                  <c:v>27474</c:v>
                </c:pt>
                <c:pt idx="3">
                  <c:v>47138</c:v>
                </c:pt>
                <c:pt idx="4">
                  <c:v>63570</c:v>
                </c:pt>
                <c:pt idx="5">
                  <c:v>79341</c:v>
                </c:pt>
                <c:pt idx="6">
                  <c:v>90453</c:v>
                </c:pt>
                <c:pt idx="7">
                  <c:v>118397</c:v>
                </c:pt>
                <c:pt idx="8">
                  <c:v>154599</c:v>
                </c:pt>
                <c:pt idx="9">
                  <c:v>197766</c:v>
                </c:pt>
                <c:pt idx="10">
                  <c:v>262540</c:v>
                </c:pt>
                <c:pt idx="11">
                  <c:v>330809</c:v>
                </c:pt>
                <c:pt idx="12">
                  <c:v>395302</c:v>
                </c:pt>
                <c:pt idx="13">
                  <c:v>442404</c:v>
                </c:pt>
                <c:pt idx="14">
                  <c:v>475423</c:v>
                </c:pt>
                <c:pt idx="15">
                  <c:v>517434</c:v>
                </c:pt>
                <c:pt idx="16">
                  <c:v>549998</c:v>
                </c:pt>
                <c:pt idx="17">
                  <c:v>575624</c:v>
                </c:pt>
                <c:pt idx="18">
                  <c:v>590523</c:v>
                </c:pt>
                <c:pt idx="19">
                  <c:v>601132</c:v>
                </c:pt>
                <c:pt idx="20">
                  <c:v>606931</c:v>
                </c:pt>
                <c:pt idx="21">
                  <c:v>610635</c:v>
                </c:pt>
                <c:pt idx="22">
                  <c:v>613057</c:v>
                </c:pt>
                <c:pt idx="23">
                  <c:v>615159</c:v>
                </c:pt>
                <c:pt idx="24">
                  <c:v>617196</c:v>
                </c:pt>
                <c:pt idx="25">
                  <c:v>618137</c:v>
                </c:pt>
                <c:pt idx="26">
                  <c:v>619290</c:v>
                </c:pt>
                <c:pt idx="27">
                  <c:v>620072</c:v>
                </c:pt>
                <c:pt idx="28">
                  <c:v>620591</c:v>
                </c:pt>
                <c:pt idx="29">
                  <c:v>621103</c:v>
                </c:pt>
                <c:pt idx="30">
                  <c:v>622004</c:v>
                </c:pt>
                <c:pt idx="31">
                  <c:v>622663</c:v>
                </c:pt>
                <c:pt idx="32">
                  <c:v>623726</c:v>
                </c:pt>
                <c:pt idx="33">
                  <c:v>625036</c:v>
                </c:pt>
                <c:pt idx="34">
                  <c:v>626161</c:v>
                </c:pt>
                <c:pt idx="35">
                  <c:v>627049</c:v>
                </c:pt>
                <c:pt idx="36">
                  <c:v>628040</c:v>
                </c:pt>
                <c:pt idx="37">
                  <c:v>628677</c:v>
                </c:pt>
                <c:pt idx="38">
                  <c:v>629341</c:v>
                </c:pt>
                <c:pt idx="39">
                  <c:v>629538</c:v>
                </c:pt>
                <c:pt idx="40">
                  <c:v>630227</c:v>
                </c:pt>
                <c:pt idx="41">
                  <c:v>630479</c:v>
                </c:pt>
                <c:pt idx="42">
                  <c:v>630509</c:v>
                </c:pt>
                <c:pt idx="43">
                  <c:v>630521</c:v>
                </c:pt>
                <c:pt idx="44">
                  <c:v>630577</c:v>
                </c:pt>
                <c:pt idx="45">
                  <c:v>630602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95755609595115E-2"/>
          <c:y val="9.0695894914341588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'Sonneblom - Sunflower'!$D$62:$J$62</c:f>
              <c:numCache>
                <c:formatCode>_ * #\ ##0_ ;_ * \-#\ ##0_ ;_ * "-"??_ ;_ @_ </c:formatCode>
                <c:ptCount val="7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'Sonneblom - Sunflower'!$D$64:$J$64</c:f>
              <c:numCache>
                <c:formatCode>0%</c:formatCode>
                <c:ptCount val="7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1.3254958710184821</c:v>
                </c:pt>
                <c:pt idx="5">
                  <c:v>1.0007208333333333</c:v>
                </c:pt>
                <c:pt idx="6">
                  <c:v>0.99190247738891069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434943" cy="48550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439025" cy="4857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449671" cy="48678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zoomScale="115" zoomScaleNormal="115" workbookViewId="0">
      <selection activeCell="C16" sqref="C16"/>
    </sheetView>
  </sheetViews>
  <sheetFormatPr defaultRowHeight="12.75" x14ac:dyDescent="0.2"/>
  <cols>
    <col min="2" max="2" width="50.42578125" customWidth="1"/>
    <col min="3" max="3" width="21.28515625" bestFit="1" customWidth="1"/>
    <col min="4" max="4" width="54.85546875" customWidth="1"/>
    <col min="5" max="7" width="9.28515625" customWidth="1"/>
  </cols>
  <sheetData>
    <row r="1" spans="2:6" ht="13.5" thickBot="1" x14ac:dyDescent="0.25"/>
    <row r="2" spans="2:6" ht="22.5" x14ac:dyDescent="0.3">
      <c r="B2" s="126" t="s">
        <v>59</v>
      </c>
      <c r="C2" s="127"/>
      <c r="D2" s="128"/>
      <c r="E2" s="70"/>
    </row>
    <row r="3" spans="2:6" ht="20.25" thickBot="1" x14ac:dyDescent="0.35">
      <c r="B3" s="129" t="s">
        <v>58</v>
      </c>
      <c r="C3" s="130"/>
      <c r="D3" s="131"/>
    </row>
    <row r="4" spans="2:6" ht="15" x14ac:dyDescent="0.25">
      <c r="B4" s="120"/>
      <c r="C4" s="121" t="s">
        <v>43</v>
      </c>
      <c r="D4" s="122"/>
    </row>
    <row r="5" spans="2:6" ht="15.75" thickBot="1" x14ac:dyDescent="0.3">
      <c r="B5" s="20" t="s">
        <v>36</v>
      </c>
      <c r="C5" s="64">
        <f>'Sunflower 2024_2025'!G34</f>
        <v>620072</v>
      </c>
      <c r="D5" s="21" t="s">
        <v>37</v>
      </c>
    </row>
    <row r="6" spans="2:6" ht="15.75" thickTop="1" x14ac:dyDescent="0.25">
      <c r="B6" s="113" t="s">
        <v>61</v>
      </c>
      <c r="C6" s="114">
        <v>635750</v>
      </c>
      <c r="D6" s="115" t="s">
        <v>62</v>
      </c>
      <c r="E6" s="10"/>
      <c r="F6" s="10"/>
    </row>
    <row r="7" spans="2:6" ht="13.15" customHeight="1" x14ac:dyDescent="0.2">
      <c r="B7" s="109" t="s">
        <v>40</v>
      </c>
      <c r="C7" s="114">
        <v>0</v>
      </c>
      <c r="D7" s="110" t="s">
        <v>41</v>
      </c>
    </row>
    <row r="8" spans="2:6" ht="15" x14ac:dyDescent="0.2">
      <c r="B8" s="111" t="s">
        <v>26</v>
      </c>
      <c r="C8" s="116"/>
      <c r="D8" s="112" t="s">
        <v>27</v>
      </c>
      <c r="E8" s="11"/>
    </row>
    <row r="9" spans="2:6" ht="25.5" customHeight="1" x14ac:dyDescent="0.2">
      <c r="B9" s="118" t="s">
        <v>28</v>
      </c>
      <c r="C9" s="117">
        <f>C6-C7-C8</f>
        <v>635750</v>
      </c>
      <c r="D9" s="119" t="s">
        <v>29</v>
      </c>
      <c r="E9" s="11"/>
    </row>
    <row r="10" spans="2:6" ht="15" customHeight="1" x14ac:dyDescent="0.25">
      <c r="B10" s="60" t="s">
        <v>31</v>
      </c>
      <c r="C10" s="100">
        <f>C5/C9</f>
        <v>0.97533936295713719</v>
      </c>
      <c r="D10" s="61" t="s">
        <v>32</v>
      </c>
    </row>
    <row r="11" spans="2:6" x14ac:dyDescent="0.2">
      <c r="B11" s="14" t="s">
        <v>10</v>
      </c>
      <c r="C11" s="17">
        <f>C9-C5</f>
        <v>15678</v>
      </c>
      <c r="D11" s="13" t="s">
        <v>11</v>
      </c>
    </row>
    <row r="12" spans="2:6" x14ac:dyDescent="0.2">
      <c r="B12" s="14" t="s">
        <v>38</v>
      </c>
      <c r="C12" s="18">
        <f>52-'Sunflower 2024_2025'!B52</f>
        <v>6</v>
      </c>
      <c r="D12" s="13" t="s">
        <v>39</v>
      </c>
    </row>
    <row r="13" spans="2:6" hidden="1" x14ac:dyDescent="0.2">
      <c r="B13" s="15" t="s">
        <v>14</v>
      </c>
      <c r="C13" s="19"/>
      <c r="D13" s="16"/>
    </row>
    <row r="14" spans="2:6" hidden="1" x14ac:dyDescent="0.2">
      <c r="B14" s="15" t="s">
        <v>15</v>
      </c>
      <c r="C14" s="19"/>
      <c r="D14" s="16"/>
    </row>
    <row r="15" spans="2:6" hidden="1" x14ac:dyDescent="0.2">
      <c r="B15" s="15" t="s">
        <v>16</v>
      </c>
      <c r="C15" s="19"/>
      <c r="D15" s="16"/>
    </row>
    <row r="16" spans="2:6" ht="15" x14ac:dyDescent="0.25">
      <c r="B16" s="62" t="s">
        <v>17</v>
      </c>
      <c r="C16" s="77">
        <f>C11/C12</f>
        <v>2613</v>
      </c>
      <c r="D16" s="63" t="s">
        <v>18</v>
      </c>
    </row>
    <row r="17" spans="2:4" ht="15.75" thickBot="1" x14ac:dyDescent="0.3">
      <c r="B17" s="123"/>
      <c r="C17" s="124"/>
      <c r="D17" s="125"/>
    </row>
    <row r="18" spans="2:4" x14ac:dyDescent="0.2">
      <c r="B18" s="12"/>
    </row>
    <row r="20" spans="2:4" x14ac:dyDescent="0.2">
      <c r="C20" s="10"/>
    </row>
    <row r="21" spans="2:4" x14ac:dyDescent="0.2">
      <c r="C21" s="48"/>
      <c r="D21" s="59"/>
    </row>
    <row r="22" spans="2:4" x14ac:dyDescent="0.2">
      <c r="C22" s="48"/>
      <c r="D22" s="59"/>
    </row>
    <row r="24" spans="2:4" x14ac:dyDescent="0.2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5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" style="2" customWidth="1"/>
    <col min="9" max="9" width="30.42578125" style="2" customWidth="1"/>
    <col min="10" max="10" width="12.28515625" style="2" bestFit="1" customWidth="1"/>
    <col min="11" max="11" width="12.140625" style="2" bestFit="1" customWidth="1"/>
    <col min="12" max="12" width="13.140625" style="2" bestFit="1" customWidth="1"/>
    <col min="13" max="13" width="36" style="2" customWidth="1"/>
    <col min="14" max="16384" width="8.85546875" style="2"/>
  </cols>
  <sheetData>
    <row r="1" spans="1:7" ht="14.25" x14ac:dyDescent="0.2">
      <c r="A1" s="23"/>
      <c r="B1" s="23"/>
      <c r="C1" s="81"/>
      <c r="D1" s="42"/>
      <c r="E1" s="23"/>
      <c r="F1" s="24"/>
      <c r="G1" s="25"/>
    </row>
    <row r="2" spans="1:7" ht="24" customHeight="1" thickBot="1" x14ac:dyDescent="0.25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9.5" thickTop="1" thickBot="1" x14ac:dyDescent="0.3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30.75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0.75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">
      <c r="A6" s="23"/>
      <c r="B6" s="134" t="s">
        <v>46</v>
      </c>
      <c r="C6" s="135"/>
      <c r="D6" s="135"/>
      <c r="E6" s="135"/>
      <c r="F6" s="135"/>
      <c r="G6" s="135"/>
    </row>
    <row r="7" spans="1:7" ht="15" x14ac:dyDescent="0.25">
      <c r="A7" s="23"/>
      <c r="B7" s="31">
        <v>1</v>
      </c>
      <c r="C7" s="84">
        <v>43525</v>
      </c>
      <c r="D7" s="76">
        <v>759</v>
      </c>
      <c r="E7" s="76">
        <v>-89</v>
      </c>
      <c r="F7" s="30">
        <f t="shared" ref="F7:F30" si="0">D7+E7</f>
        <v>670</v>
      </c>
      <c r="G7" s="32">
        <f>F7</f>
        <v>670</v>
      </c>
    </row>
    <row r="8" spans="1:7" ht="15" x14ac:dyDescent="0.25">
      <c r="A8" s="23"/>
      <c r="B8" s="33">
        <v>2</v>
      </c>
      <c r="C8" s="84">
        <v>43532</v>
      </c>
      <c r="D8" s="76">
        <v>1216</v>
      </c>
      <c r="E8" s="76">
        <v>13</v>
      </c>
      <c r="F8" s="30">
        <f t="shared" si="0"/>
        <v>1229</v>
      </c>
      <c r="G8" s="34">
        <f>(G7+F8)</f>
        <v>1899</v>
      </c>
    </row>
    <row r="9" spans="1:7" ht="15" x14ac:dyDescent="0.25">
      <c r="A9" s="23"/>
      <c r="B9" s="29">
        <v>3</v>
      </c>
      <c r="C9" s="84">
        <v>43539</v>
      </c>
      <c r="D9" s="76">
        <v>862</v>
      </c>
      <c r="E9" s="76">
        <v>70</v>
      </c>
      <c r="F9" s="30">
        <f t="shared" si="0"/>
        <v>932</v>
      </c>
      <c r="G9" s="34">
        <f t="shared" ref="G9:G43" si="1">(G8+F9)</f>
        <v>2831</v>
      </c>
    </row>
    <row r="10" spans="1:7" ht="15" x14ac:dyDescent="0.25">
      <c r="A10" s="23"/>
      <c r="B10" s="31">
        <v>4</v>
      </c>
      <c r="C10" s="84">
        <v>43546</v>
      </c>
      <c r="D10" s="76">
        <v>763</v>
      </c>
      <c r="E10" s="76">
        <v>162</v>
      </c>
      <c r="F10" s="30">
        <f t="shared" si="0"/>
        <v>925</v>
      </c>
      <c r="G10" s="34">
        <f t="shared" si="1"/>
        <v>3756</v>
      </c>
    </row>
    <row r="11" spans="1:7" ht="15" x14ac:dyDescent="0.25">
      <c r="A11" s="23"/>
      <c r="B11" s="31">
        <v>5</v>
      </c>
      <c r="C11" s="84">
        <v>43553</v>
      </c>
      <c r="D11" s="76">
        <v>957</v>
      </c>
      <c r="E11" s="76">
        <v>1282</v>
      </c>
      <c r="F11" s="30">
        <f t="shared" si="0"/>
        <v>2239</v>
      </c>
      <c r="G11" s="34">
        <f t="shared" si="1"/>
        <v>5995</v>
      </c>
    </row>
    <row r="12" spans="1:7" ht="15" x14ac:dyDescent="0.25">
      <c r="A12" s="23"/>
      <c r="B12" s="33">
        <v>6</v>
      </c>
      <c r="C12" s="84">
        <v>43560</v>
      </c>
      <c r="D12" s="76">
        <v>1907</v>
      </c>
      <c r="E12" s="76">
        <v>-794</v>
      </c>
      <c r="F12" s="30">
        <f t="shared" si="0"/>
        <v>1113</v>
      </c>
      <c r="G12" s="34">
        <f t="shared" si="1"/>
        <v>7108</v>
      </c>
    </row>
    <row r="13" spans="1:7" ht="15" x14ac:dyDescent="0.25">
      <c r="A13" s="23"/>
      <c r="B13" s="29">
        <v>7</v>
      </c>
      <c r="C13" s="84">
        <v>43567</v>
      </c>
      <c r="D13" s="76">
        <v>1393</v>
      </c>
      <c r="E13" s="76">
        <v>30</v>
      </c>
      <c r="F13" s="30">
        <f t="shared" si="0"/>
        <v>1423</v>
      </c>
      <c r="G13" s="34">
        <f t="shared" si="1"/>
        <v>8531</v>
      </c>
    </row>
    <row r="14" spans="1:7" ht="15" x14ac:dyDescent="0.25">
      <c r="A14" s="23"/>
      <c r="B14" s="31">
        <v>8</v>
      </c>
      <c r="C14" s="84">
        <v>43574</v>
      </c>
      <c r="D14" s="76">
        <v>5755</v>
      </c>
      <c r="E14" s="76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25">
      <c r="A15" s="23"/>
      <c r="B15" s="31">
        <v>9</v>
      </c>
      <c r="C15" s="84">
        <v>43581</v>
      </c>
      <c r="D15" s="76">
        <v>2032</v>
      </c>
      <c r="E15" s="76">
        <v>8049</v>
      </c>
      <c r="F15" s="30">
        <f t="shared" si="0"/>
        <v>10081</v>
      </c>
      <c r="G15" s="34">
        <f t="shared" si="1"/>
        <v>24704</v>
      </c>
    </row>
    <row r="16" spans="1:7" ht="15" x14ac:dyDescent="0.25">
      <c r="A16" s="23"/>
      <c r="B16" s="33">
        <v>10</v>
      </c>
      <c r="C16" s="84">
        <v>43588</v>
      </c>
      <c r="D16" s="76">
        <v>12701</v>
      </c>
      <c r="E16" s="76">
        <v>-2675</v>
      </c>
      <c r="F16" s="30">
        <f t="shared" si="0"/>
        <v>10026</v>
      </c>
      <c r="G16" s="34">
        <f t="shared" si="1"/>
        <v>34730</v>
      </c>
    </row>
    <row r="17" spans="1:9" ht="15" x14ac:dyDescent="0.25">
      <c r="A17" s="23"/>
      <c r="B17" s="29">
        <v>11</v>
      </c>
      <c r="C17" s="84">
        <v>43595</v>
      </c>
      <c r="D17" s="76">
        <v>17240</v>
      </c>
      <c r="E17" s="76">
        <v>340</v>
      </c>
      <c r="F17" s="30">
        <f t="shared" si="0"/>
        <v>17580</v>
      </c>
      <c r="G17" s="34">
        <f t="shared" si="1"/>
        <v>52310</v>
      </c>
    </row>
    <row r="18" spans="1:9" ht="15" x14ac:dyDescent="0.25">
      <c r="A18" s="23"/>
      <c r="B18" s="31">
        <v>12</v>
      </c>
      <c r="C18" s="84">
        <v>43602</v>
      </c>
      <c r="D18" s="76">
        <v>24711</v>
      </c>
      <c r="E18" s="76">
        <v>213</v>
      </c>
      <c r="F18" s="30">
        <f t="shared" si="0"/>
        <v>24924</v>
      </c>
      <c r="G18" s="34">
        <f t="shared" si="1"/>
        <v>77234</v>
      </c>
    </row>
    <row r="19" spans="1:9" ht="15" x14ac:dyDescent="0.25">
      <c r="A19" s="23"/>
      <c r="B19" s="31">
        <v>13</v>
      </c>
      <c r="C19" s="84">
        <v>43609</v>
      </c>
      <c r="D19" s="76">
        <v>40986</v>
      </c>
      <c r="E19" s="76">
        <v>260</v>
      </c>
      <c r="F19" s="30">
        <f t="shared" si="0"/>
        <v>41246</v>
      </c>
      <c r="G19" s="34">
        <f t="shared" si="1"/>
        <v>118480</v>
      </c>
    </row>
    <row r="20" spans="1:9" ht="15" x14ac:dyDescent="0.25">
      <c r="A20" s="23"/>
      <c r="B20" s="33">
        <v>14</v>
      </c>
      <c r="C20" s="84">
        <v>43616</v>
      </c>
      <c r="D20" s="76">
        <v>51829</v>
      </c>
      <c r="E20" s="76">
        <v>21178</v>
      </c>
      <c r="F20" s="30">
        <f t="shared" si="0"/>
        <v>73007</v>
      </c>
      <c r="G20" s="34">
        <f t="shared" si="1"/>
        <v>191487</v>
      </c>
    </row>
    <row r="21" spans="1:9" ht="15" x14ac:dyDescent="0.25">
      <c r="A21" s="23"/>
      <c r="B21" s="29">
        <v>15</v>
      </c>
      <c r="C21" s="84">
        <v>43623</v>
      </c>
      <c r="D21" s="76">
        <v>54667</v>
      </c>
      <c r="E21" s="76">
        <v>1464</v>
      </c>
      <c r="F21" s="30">
        <f t="shared" si="0"/>
        <v>56131</v>
      </c>
      <c r="G21" s="34">
        <f t="shared" si="1"/>
        <v>247618</v>
      </c>
    </row>
    <row r="22" spans="1:9" ht="15" x14ac:dyDescent="0.25">
      <c r="A22" s="23"/>
      <c r="B22" s="31">
        <v>16</v>
      </c>
      <c r="C22" s="84">
        <v>43630</v>
      </c>
      <c r="D22" s="76">
        <v>52620</v>
      </c>
      <c r="E22" s="76">
        <v>531</v>
      </c>
      <c r="F22" s="30">
        <f t="shared" si="0"/>
        <v>53151</v>
      </c>
      <c r="G22" s="34">
        <f t="shared" si="1"/>
        <v>300769</v>
      </c>
    </row>
    <row r="23" spans="1:9" ht="15" x14ac:dyDescent="0.25">
      <c r="A23" s="23"/>
      <c r="B23" s="31">
        <v>17</v>
      </c>
      <c r="C23" s="84">
        <v>43637</v>
      </c>
      <c r="D23" s="78">
        <v>41575</v>
      </c>
      <c r="E23" s="76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25">
      <c r="A24" s="23"/>
      <c r="B24" s="33">
        <v>18</v>
      </c>
      <c r="C24" s="84">
        <v>43644</v>
      </c>
      <c r="D24" s="44">
        <v>48678</v>
      </c>
      <c r="E24" s="76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25">
      <c r="A25" s="23"/>
      <c r="B25" s="29">
        <v>19</v>
      </c>
      <c r="C25" s="84">
        <v>43651</v>
      </c>
      <c r="D25" s="44">
        <v>60559</v>
      </c>
      <c r="E25" s="76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25">
      <c r="A26" s="23"/>
      <c r="B26" s="31">
        <v>20</v>
      </c>
      <c r="C26" s="84">
        <v>43658</v>
      </c>
      <c r="D26" s="44">
        <v>63782</v>
      </c>
      <c r="E26" s="76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25">
      <c r="A27" s="23"/>
      <c r="B27" s="31">
        <v>21</v>
      </c>
      <c r="C27" s="84">
        <v>43665</v>
      </c>
      <c r="D27" s="44">
        <v>37323</v>
      </c>
      <c r="E27" s="76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25">
      <c r="A28" s="23"/>
      <c r="B28" s="33">
        <v>22</v>
      </c>
      <c r="C28" s="84">
        <v>43672</v>
      </c>
      <c r="D28" s="44">
        <v>16649</v>
      </c>
      <c r="E28" s="76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25">
      <c r="A29" s="23"/>
      <c r="B29" s="29">
        <v>23</v>
      </c>
      <c r="C29" s="84">
        <v>43679</v>
      </c>
      <c r="D29" s="44">
        <v>3938</v>
      </c>
      <c r="E29" s="76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25">
      <c r="A30" s="23"/>
      <c r="B30" s="31">
        <v>24</v>
      </c>
      <c r="C30" s="84">
        <v>43685</v>
      </c>
      <c r="D30" s="44">
        <v>3029</v>
      </c>
      <c r="E30" s="76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25">
      <c r="A31" s="23"/>
      <c r="B31" s="31">
        <v>25</v>
      </c>
      <c r="C31" s="84">
        <v>43693</v>
      </c>
      <c r="D31" s="44">
        <v>1858</v>
      </c>
      <c r="E31" s="76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25">
      <c r="A32" s="23"/>
      <c r="B32" s="33">
        <v>26</v>
      </c>
      <c r="C32" s="84">
        <v>43700</v>
      </c>
      <c r="D32" s="44">
        <v>1924</v>
      </c>
      <c r="E32" s="76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25">
      <c r="A33" s="23"/>
      <c r="B33" s="29">
        <v>27</v>
      </c>
      <c r="C33" s="84">
        <v>43707</v>
      </c>
      <c r="D33" s="44">
        <v>2685</v>
      </c>
      <c r="E33" s="76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25">
      <c r="A34" s="23"/>
      <c r="B34" s="31">
        <v>28</v>
      </c>
      <c r="C34" s="84">
        <v>43714</v>
      </c>
      <c r="D34" s="44">
        <v>717</v>
      </c>
      <c r="E34" s="76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25">
      <c r="A35" s="23"/>
      <c r="B35" s="31">
        <v>29</v>
      </c>
      <c r="C35" s="84">
        <v>43721</v>
      </c>
      <c r="D35" s="44">
        <v>591</v>
      </c>
      <c r="E35" s="76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25">
      <c r="A36" s="23"/>
      <c r="B36" s="33">
        <v>30</v>
      </c>
      <c r="C36" s="84">
        <v>43728</v>
      </c>
      <c r="D36" s="44">
        <v>195</v>
      </c>
      <c r="E36" s="76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25">
      <c r="A37" s="23"/>
      <c r="B37" s="29">
        <v>31</v>
      </c>
      <c r="C37" s="84">
        <v>43735</v>
      </c>
      <c r="D37" s="44">
        <v>119</v>
      </c>
      <c r="E37" s="76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25">
      <c r="A38" s="23"/>
      <c r="B38" s="31">
        <v>32</v>
      </c>
      <c r="C38" s="84">
        <v>43742</v>
      </c>
      <c r="D38" s="40">
        <v>63</v>
      </c>
      <c r="E38" s="76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25">
      <c r="A39" s="23"/>
      <c r="B39" s="31">
        <v>33</v>
      </c>
      <c r="C39" s="84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25">
      <c r="A40" s="23"/>
      <c r="B40" s="33">
        <v>34</v>
      </c>
      <c r="C40" s="84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25">
      <c r="A41" s="23"/>
      <c r="B41" s="29">
        <v>35</v>
      </c>
      <c r="C41" s="84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25">
      <c r="A42" s="23"/>
      <c r="B42" s="31">
        <v>36</v>
      </c>
      <c r="C42" s="84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25">
      <c r="A43" s="23"/>
      <c r="B43" s="31">
        <v>37</v>
      </c>
      <c r="C43" s="84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25">
      <c r="A44" s="23"/>
      <c r="B44" s="33">
        <v>38</v>
      </c>
      <c r="C44" s="84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25">
      <c r="A45" s="23"/>
      <c r="B45" s="29">
        <v>39</v>
      </c>
      <c r="C45" s="84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25">
      <c r="A46" s="23"/>
      <c r="B46" s="31">
        <v>40</v>
      </c>
      <c r="C46" s="84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25">
      <c r="A47" s="23"/>
      <c r="B47" s="31">
        <v>41</v>
      </c>
      <c r="C47" s="84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25">
      <c r="A48" s="23"/>
      <c r="B48" s="33">
        <v>42</v>
      </c>
      <c r="C48" s="84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5" x14ac:dyDescent="0.25">
      <c r="A49" s="23"/>
      <c r="B49" s="29">
        <v>43</v>
      </c>
      <c r="C49" s="84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25">
      <c r="A50" s="23"/>
      <c r="B50" s="31">
        <v>44</v>
      </c>
      <c r="C50" s="84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25">
      <c r="A51" s="23"/>
      <c r="B51" s="31">
        <v>45</v>
      </c>
      <c r="C51" s="84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25">
      <c r="A52" s="23"/>
      <c r="B52" s="33">
        <v>46</v>
      </c>
      <c r="C52" s="84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25">
      <c r="A53" s="23"/>
      <c r="B53" s="29">
        <v>47</v>
      </c>
      <c r="C53" s="84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25">
      <c r="A54" s="23"/>
      <c r="B54" s="31">
        <v>48</v>
      </c>
      <c r="C54" s="84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25">
      <c r="A55" s="26"/>
      <c r="B55" s="31">
        <v>49</v>
      </c>
      <c r="C55" s="84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25">
      <c r="A56" s="23"/>
      <c r="B56" s="33">
        <v>50</v>
      </c>
      <c r="C56" s="84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25">
      <c r="A57" s="23"/>
      <c r="B57" s="29">
        <v>51</v>
      </c>
      <c r="C57" s="84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25">
      <c r="A58" s="23"/>
      <c r="B58" s="31">
        <v>52</v>
      </c>
      <c r="C58" s="84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5" x14ac:dyDescent="0.25">
      <c r="A59" s="23"/>
      <c r="B59" s="31">
        <v>53</v>
      </c>
      <c r="C59" s="84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4.25" x14ac:dyDescent="0.2">
      <c r="A60" s="23"/>
      <c r="B60" s="23"/>
      <c r="C60" s="81"/>
      <c r="D60" s="46"/>
      <c r="E60" s="35"/>
      <c r="F60" s="36"/>
      <c r="G60" s="37"/>
    </row>
    <row r="61" spans="1:8" ht="14.25" x14ac:dyDescent="0.2">
      <c r="A61" s="23"/>
      <c r="B61" s="23"/>
      <c r="C61" s="81"/>
      <c r="D61" s="46"/>
      <c r="E61" s="35"/>
      <c r="F61" s="36"/>
      <c r="G61" s="37"/>
    </row>
    <row r="62" spans="1:8" ht="14.25" x14ac:dyDescent="0.2">
      <c r="A62" s="23"/>
      <c r="B62" s="23"/>
      <c r="C62" s="81"/>
      <c r="D62" s="46"/>
      <c r="E62" s="35"/>
      <c r="F62" s="36"/>
      <c r="G62" s="37"/>
    </row>
    <row r="63" spans="1:8" ht="14.25" x14ac:dyDescent="0.2">
      <c r="A63" s="23"/>
      <c r="B63" s="23"/>
      <c r="C63" s="81"/>
      <c r="D63" s="46"/>
      <c r="E63" s="35"/>
      <c r="F63" s="36"/>
      <c r="G63" s="37"/>
    </row>
    <row r="64" spans="1:8" ht="14.25" x14ac:dyDescent="0.2">
      <c r="A64" s="23"/>
      <c r="B64" s="23"/>
      <c r="C64" s="81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5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" style="2" customWidth="1"/>
    <col min="9" max="9" width="30.42578125" style="2" customWidth="1"/>
    <col min="10" max="10" width="12.28515625" style="2" bestFit="1" customWidth="1"/>
    <col min="11" max="11" width="12.140625" style="2" bestFit="1" customWidth="1"/>
    <col min="12" max="12" width="13.140625" style="2" bestFit="1" customWidth="1"/>
    <col min="13" max="13" width="36" style="2" customWidth="1"/>
    <col min="14" max="16384" width="8.85546875" style="2"/>
  </cols>
  <sheetData>
    <row r="1" spans="1:7" ht="14.25" x14ac:dyDescent="0.2">
      <c r="A1" s="23"/>
      <c r="B1" s="23"/>
      <c r="C1" s="81"/>
      <c r="D1" s="42"/>
      <c r="E1" s="23"/>
      <c r="F1" s="24"/>
      <c r="G1" s="25"/>
    </row>
    <row r="2" spans="1:7" ht="24" customHeight="1" thickBot="1" x14ac:dyDescent="0.25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9.5" thickTop="1" thickBot="1" x14ac:dyDescent="0.3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30.75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0.75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">
      <c r="A6" s="23"/>
      <c r="B6" s="134" t="s">
        <v>48</v>
      </c>
      <c r="C6" s="135"/>
      <c r="D6" s="135"/>
      <c r="E6" s="135"/>
      <c r="F6" s="135"/>
      <c r="G6" s="135"/>
    </row>
    <row r="7" spans="1:7" ht="15" x14ac:dyDescent="0.25">
      <c r="A7" s="23"/>
      <c r="B7" s="31">
        <v>1</v>
      </c>
      <c r="C7" s="84">
        <v>43896</v>
      </c>
      <c r="D7" s="76">
        <v>134</v>
      </c>
      <c r="E7" s="76">
        <v>-100</v>
      </c>
      <c r="F7" s="30">
        <f t="shared" ref="F7:F14" si="0">D7+E7</f>
        <v>34</v>
      </c>
      <c r="G7" s="32">
        <f>F7</f>
        <v>34</v>
      </c>
    </row>
    <row r="8" spans="1:7" ht="15" x14ac:dyDescent="0.25">
      <c r="A8" s="23"/>
      <c r="B8" s="33">
        <v>2</v>
      </c>
      <c r="C8" s="84">
        <v>43903</v>
      </c>
      <c r="D8" s="76">
        <v>558</v>
      </c>
      <c r="E8" s="76">
        <v>0</v>
      </c>
      <c r="F8" s="30">
        <f t="shared" si="0"/>
        <v>558</v>
      </c>
      <c r="G8" s="106">
        <f t="shared" ref="G8:G13" si="1">G7+F8</f>
        <v>592</v>
      </c>
    </row>
    <row r="9" spans="1:7" ht="15" x14ac:dyDescent="0.25">
      <c r="A9" s="23"/>
      <c r="B9" s="29">
        <v>3</v>
      </c>
      <c r="C9" s="84">
        <v>43910</v>
      </c>
      <c r="D9" s="76">
        <v>434</v>
      </c>
      <c r="E9" s="76">
        <v>0</v>
      </c>
      <c r="F9" s="30">
        <f t="shared" si="0"/>
        <v>434</v>
      </c>
      <c r="G9" s="106">
        <f t="shared" si="1"/>
        <v>1026</v>
      </c>
    </row>
    <row r="10" spans="1:7" ht="15" x14ac:dyDescent="0.25">
      <c r="A10" s="23"/>
      <c r="B10" s="31">
        <v>4</v>
      </c>
      <c r="C10" s="84">
        <v>43917</v>
      </c>
      <c r="D10" s="76">
        <v>3031</v>
      </c>
      <c r="E10" s="76">
        <v>4079</v>
      </c>
      <c r="F10" s="30">
        <f t="shared" si="0"/>
        <v>7110</v>
      </c>
      <c r="G10" s="106">
        <f t="shared" si="1"/>
        <v>8136</v>
      </c>
    </row>
    <row r="11" spans="1:7" ht="15" x14ac:dyDescent="0.25">
      <c r="A11" s="23"/>
      <c r="B11" s="31">
        <v>5</v>
      </c>
      <c r="C11" s="84">
        <v>43924</v>
      </c>
      <c r="D11" s="76">
        <v>4200</v>
      </c>
      <c r="E11" s="76">
        <v>-2604</v>
      </c>
      <c r="F11" s="30">
        <f t="shared" si="0"/>
        <v>1596</v>
      </c>
      <c r="G11" s="106">
        <f t="shared" si="1"/>
        <v>9732</v>
      </c>
    </row>
    <row r="12" spans="1:7" ht="15" x14ac:dyDescent="0.25">
      <c r="A12" s="23"/>
      <c r="B12" s="33">
        <v>6</v>
      </c>
      <c r="C12" s="84">
        <v>43931</v>
      </c>
      <c r="D12" s="76">
        <v>8058</v>
      </c>
      <c r="E12" s="76">
        <v>0</v>
      </c>
      <c r="F12" s="30">
        <f t="shared" si="0"/>
        <v>8058</v>
      </c>
      <c r="G12" s="106">
        <f t="shared" si="1"/>
        <v>17790</v>
      </c>
    </row>
    <row r="13" spans="1:7" ht="15" x14ac:dyDescent="0.25">
      <c r="A13" s="23"/>
      <c r="B13" s="29">
        <v>7</v>
      </c>
      <c r="C13" s="84">
        <v>43938</v>
      </c>
      <c r="D13" s="76">
        <v>7353</v>
      </c>
      <c r="E13" s="76">
        <v>0</v>
      </c>
      <c r="F13" s="30">
        <f t="shared" si="0"/>
        <v>7353</v>
      </c>
      <c r="G13" s="106">
        <f t="shared" si="1"/>
        <v>25143</v>
      </c>
    </row>
    <row r="14" spans="1:7" ht="15" x14ac:dyDescent="0.25">
      <c r="A14" s="23"/>
      <c r="B14" s="31">
        <v>8</v>
      </c>
      <c r="C14" s="84">
        <v>43945</v>
      </c>
      <c r="D14" s="76">
        <v>27491</v>
      </c>
      <c r="E14" s="76">
        <v>21155</v>
      </c>
      <c r="F14" s="30">
        <f t="shared" si="0"/>
        <v>48646</v>
      </c>
      <c r="G14" s="106">
        <f t="shared" ref="G14:G19" si="2">G13+F14</f>
        <v>73789</v>
      </c>
    </row>
    <row r="15" spans="1:7" ht="13.5" customHeight="1" x14ac:dyDescent="0.25">
      <c r="A15" s="23"/>
      <c r="B15" s="31">
        <v>9</v>
      </c>
      <c r="C15" s="84">
        <v>43952</v>
      </c>
      <c r="D15" s="76">
        <v>3180</v>
      </c>
      <c r="E15" s="76">
        <v>-2160</v>
      </c>
      <c r="F15" s="30">
        <f t="shared" ref="F15:F20" si="3">D15+E15</f>
        <v>1020</v>
      </c>
      <c r="G15" s="106">
        <f t="shared" si="2"/>
        <v>74809</v>
      </c>
    </row>
    <row r="16" spans="1:7" ht="15" x14ac:dyDescent="0.25">
      <c r="A16" s="23"/>
      <c r="B16" s="33">
        <v>10</v>
      </c>
      <c r="C16" s="84">
        <v>43959</v>
      </c>
      <c r="D16" s="76">
        <v>65843</v>
      </c>
      <c r="E16" s="76">
        <v>0</v>
      </c>
      <c r="F16" s="30">
        <f t="shared" si="3"/>
        <v>65843</v>
      </c>
      <c r="G16" s="106">
        <f t="shared" si="2"/>
        <v>140652</v>
      </c>
    </row>
    <row r="17" spans="1:9" ht="15" x14ac:dyDescent="0.25">
      <c r="A17" s="23"/>
      <c r="B17" s="29">
        <v>11</v>
      </c>
      <c r="C17" s="84">
        <v>43966</v>
      </c>
      <c r="D17" s="76">
        <v>70700</v>
      </c>
      <c r="E17" s="76">
        <v>0</v>
      </c>
      <c r="F17" s="30">
        <f t="shared" si="3"/>
        <v>70700</v>
      </c>
      <c r="G17" s="106">
        <f t="shared" si="2"/>
        <v>211352</v>
      </c>
    </row>
    <row r="18" spans="1:9" ht="15" x14ac:dyDescent="0.25">
      <c r="A18" s="23"/>
      <c r="B18" s="31">
        <v>12</v>
      </c>
      <c r="C18" s="84">
        <v>43973</v>
      </c>
      <c r="D18" s="76">
        <v>65686</v>
      </c>
      <c r="E18" s="76">
        <v>0</v>
      </c>
      <c r="F18" s="30">
        <f t="shared" si="3"/>
        <v>65686</v>
      </c>
      <c r="G18" s="106">
        <f t="shared" si="2"/>
        <v>277038</v>
      </c>
    </row>
    <row r="19" spans="1:9" ht="15" x14ac:dyDescent="0.25">
      <c r="A19" s="23"/>
      <c r="B19" s="31">
        <v>13</v>
      </c>
      <c r="C19" s="84">
        <v>43980</v>
      </c>
      <c r="D19" s="76">
        <v>60066</v>
      </c>
      <c r="E19" s="76">
        <v>44482</v>
      </c>
      <c r="F19" s="30">
        <f t="shared" si="3"/>
        <v>104548</v>
      </c>
      <c r="G19" s="106">
        <f t="shared" si="2"/>
        <v>381586</v>
      </c>
    </row>
    <row r="20" spans="1:9" ht="15" x14ac:dyDescent="0.25">
      <c r="A20" s="23"/>
      <c r="B20" s="33">
        <v>14</v>
      </c>
      <c r="C20" s="84">
        <v>43987</v>
      </c>
      <c r="D20" s="76">
        <v>71181</v>
      </c>
      <c r="E20" s="76">
        <v>-4622</v>
      </c>
      <c r="F20" s="30">
        <f t="shared" si="3"/>
        <v>66559</v>
      </c>
      <c r="G20" s="106">
        <f t="shared" ref="G20:G25" si="4">G19+F20</f>
        <v>448145</v>
      </c>
    </row>
    <row r="21" spans="1:9" ht="15" x14ac:dyDescent="0.25">
      <c r="A21" s="23"/>
      <c r="B21" s="29">
        <v>15</v>
      </c>
      <c r="C21" s="84">
        <v>43994</v>
      </c>
      <c r="D21" s="76">
        <v>67959</v>
      </c>
      <c r="E21" s="76">
        <v>6808</v>
      </c>
      <c r="F21" s="30">
        <f t="shared" ref="F21:F28" si="5">D21+E21</f>
        <v>74767</v>
      </c>
      <c r="G21" s="106">
        <f t="shared" si="4"/>
        <v>522912</v>
      </c>
    </row>
    <row r="22" spans="1:9" ht="15" x14ac:dyDescent="0.25">
      <c r="A22" s="23"/>
      <c r="B22" s="31">
        <v>16</v>
      </c>
      <c r="C22" s="84">
        <v>44001</v>
      </c>
      <c r="D22" s="76">
        <v>41096</v>
      </c>
      <c r="E22" s="76">
        <v>0</v>
      </c>
      <c r="F22" s="30">
        <f t="shared" si="5"/>
        <v>41096</v>
      </c>
      <c r="G22" s="106">
        <f t="shared" si="4"/>
        <v>564008</v>
      </c>
    </row>
    <row r="23" spans="1:9" ht="15" x14ac:dyDescent="0.25">
      <c r="A23" s="23"/>
      <c r="B23" s="31">
        <v>17</v>
      </c>
      <c r="C23" s="84">
        <v>44008</v>
      </c>
      <c r="D23" s="78">
        <v>48485</v>
      </c>
      <c r="E23" s="76">
        <v>66023</v>
      </c>
      <c r="F23" s="30">
        <f t="shared" si="5"/>
        <v>114508</v>
      </c>
      <c r="G23" s="106">
        <f t="shared" si="4"/>
        <v>678516</v>
      </c>
    </row>
    <row r="24" spans="1:9" ht="15" customHeight="1" x14ac:dyDescent="0.25">
      <c r="A24" s="23"/>
      <c r="B24" s="33">
        <v>18</v>
      </c>
      <c r="C24" s="84">
        <v>44015</v>
      </c>
      <c r="D24" s="44">
        <v>25810</v>
      </c>
      <c r="E24" s="76">
        <v>-8703</v>
      </c>
      <c r="F24" s="30">
        <f t="shared" si="5"/>
        <v>17107</v>
      </c>
      <c r="G24" s="106">
        <f t="shared" si="4"/>
        <v>695623</v>
      </c>
    </row>
    <row r="25" spans="1:9" ht="15" customHeight="1" x14ac:dyDescent="0.25">
      <c r="A25" s="23"/>
      <c r="B25" s="29">
        <v>19</v>
      </c>
      <c r="C25" s="84">
        <v>44022</v>
      </c>
      <c r="D25" s="44">
        <v>22591</v>
      </c>
      <c r="E25" s="76">
        <v>926</v>
      </c>
      <c r="F25" s="30">
        <f t="shared" si="5"/>
        <v>23517</v>
      </c>
      <c r="G25" s="106">
        <f t="shared" si="4"/>
        <v>719140</v>
      </c>
    </row>
    <row r="26" spans="1:9" ht="15" customHeight="1" x14ac:dyDescent="0.25">
      <c r="A26" s="23"/>
      <c r="B26" s="31">
        <v>20</v>
      </c>
      <c r="C26" s="84">
        <v>44029</v>
      </c>
      <c r="D26" s="44">
        <v>11134</v>
      </c>
      <c r="E26" s="76">
        <v>231</v>
      </c>
      <c r="F26" s="30">
        <f t="shared" si="5"/>
        <v>11365</v>
      </c>
      <c r="G26" s="106">
        <f t="shared" ref="G26:G31" si="6">G25+F26</f>
        <v>730505</v>
      </c>
    </row>
    <row r="27" spans="1:9" ht="15" customHeight="1" x14ac:dyDescent="0.25">
      <c r="A27" s="23"/>
      <c r="B27" s="31">
        <v>21</v>
      </c>
      <c r="C27" s="84">
        <v>44036</v>
      </c>
      <c r="D27" s="44">
        <v>4720</v>
      </c>
      <c r="E27" s="76">
        <v>0</v>
      </c>
      <c r="F27" s="30">
        <f t="shared" si="5"/>
        <v>4720</v>
      </c>
      <c r="G27" s="106">
        <f t="shared" si="6"/>
        <v>735225</v>
      </c>
    </row>
    <row r="28" spans="1:9" ht="15" customHeight="1" x14ac:dyDescent="0.25">
      <c r="A28" s="23"/>
      <c r="B28" s="33">
        <v>22</v>
      </c>
      <c r="C28" s="84">
        <v>44043</v>
      </c>
      <c r="D28" s="44">
        <v>6801</v>
      </c>
      <c r="E28" s="76">
        <v>30761</v>
      </c>
      <c r="F28" s="30">
        <f t="shared" si="5"/>
        <v>37562</v>
      </c>
      <c r="G28" s="106">
        <f t="shared" si="6"/>
        <v>772787</v>
      </c>
      <c r="I28" s="45"/>
    </row>
    <row r="29" spans="1:9" ht="15" customHeight="1" x14ac:dyDescent="0.25">
      <c r="A29" s="23"/>
      <c r="B29" s="29">
        <v>23</v>
      </c>
      <c r="C29" s="84">
        <v>44050</v>
      </c>
      <c r="D29" s="44">
        <v>714</v>
      </c>
      <c r="E29" s="76">
        <v>0</v>
      </c>
      <c r="F29" s="30">
        <f t="shared" ref="F29:F34" si="7">D29+E29</f>
        <v>714</v>
      </c>
      <c r="G29" s="106">
        <f t="shared" si="6"/>
        <v>773501</v>
      </c>
    </row>
    <row r="30" spans="1:9" ht="15" customHeight="1" x14ac:dyDescent="0.25">
      <c r="A30" s="23"/>
      <c r="B30" s="31">
        <v>24</v>
      </c>
      <c r="C30" s="84">
        <v>44057</v>
      </c>
      <c r="D30" s="44">
        <v>508</v>
      </c>
      <c r="E30" s="76">
        <v>0</v>
      </c>
      <c r="F30" s="30">
        <f t="shared" si="7"/>
        <v>508</v>
      </c>
      <c r="G30" s="106">
        <f t="shared" si="6"/>
        <v>774009</v>
      </c>
    </row>
    <row r="31" spans="1:9" ht="15" customHeight="1" x14ac:dyDescent="0.25">
      <c r="A31" s="23"/>
      <c r="B31" s="31">
        <v>25</v>
      </c>
      <c r="C31" s="84">
        <v>44064</v>
      </c>
      <c r="D31" s="44">
        <v>484</v>
      </c>
      <c r="E31" s="76">
        <v>0</v>
      </c>
      <c r="F31" s="30">
        <f t="shared" si="7"/>
        <v>484</v>
      </c>
      <c r="G31" s="106">
        <f t="shared" si="6"/>
        <v>774493</v>
      </c>
    </row>
    <row r="32" spans="1:9" ht="15" customHeight="1" x14ac:dyDescent="0.25">
      <c r="A32" s="23"/>
      <c r="B32" s="33">
        <v>26</v>
      </c>
      <c r="C32" s="84">
        <v>44071</v>
      </c>
      <c r="D32" s="44">
        <v>1391</v>
      </c>
      <c r="E32" s="76">
        <v>1113</v>
      </c>
      <c r="F32" s="30">
        <f t="shared" si="7"/>
        <v>2504</v>
      </c>
      <c r="G32" s="106">
        <f t="shared" ref="G32:G38" si="8">G31+F32</f>
        <v>776997</v>
      </c>
    </row>
    <row r="33" spans="1:7" ht="15" customHeight="1" x14ac:dyDescent="0.25">
      <c r="A33" s="23"/>
      <c r="B33" s="29">
        <v>27</v>
      </c>
      <c r="C33" s="84">
        <v>44078</v>
      </c>
      <c r="D33" s="44">
        <v>85</v>
      </c>
      <c r="E33" s="76">
        <v>-33</v>
      </c>
      <c r="F33" s="30">
        <f t="shared" si="7"/>
        <v>52</v>
      </c>
      <c r="G33" s="106">
        <f t="shared" si="8"/>
        <v>777049</v>
      </c>
    </row>
    <row r="34" spans="1:7" ht="15" customHeight="1" x14ac:dyDescent="0.25">
      <c r="A34" s="23"/>
      <c r="B34" s="31">
        <v>28</v>
      </c>
      <c r="C34" s="84">
        <v>44085</v>
      </c>
      <c r="D34" s="44">
        <v>415</v>
      </c>
      <c r="E34" s="76">
        <v>0</v>
      </c>
      <c r="F34" s="30">
        <f t="shared" si="7"/>
        <v>415</v>
      </c>
      <c r="G34" s="106">
        <f t="shared" si="8"/>
        <v>777464</v>
      </c>
    </row>
    <row r="35" spans="1:7" ht="16.5" customHeight="1" x14ac:dyDescent="0.25">
      <c r="A35" s="23"/>
      <c r="B35" s="31">
        <v>29</v>
      </c>
      <c r="C35" s="84">
        <v>44092</v>
      </c>
      <c r="D35" s="44">
        <v>473</v>
      </c>
      <c r="E35" s="76">
        <v>0</v>
      </c>
      <c r="F35" s="30">
        <f t="shared" ref="F35:F41" si="9">D35+E35</f>
        <v>473</v>
      </c>
      <c r="G35" s="106">
        <f t="shared" si="8"/>
        <v>777937</v>
      </c>
    </row>
    <row r="36" spans="1:7" ht="17.25" customHeight="1" x14ac:dyDescent="0.25">
      <c r="A36" s="23"/>
      <c r="B36" s="33">
        <v>30</v>
      </c>
      <c r="C36" s="84">
        <v>44099</v>
      </c>
      <c r="D36" s="44">
        <v>249</v>
      </c>
      <c r="E36" s="76">
        <v>1763</v>
      </c>
      <c r="F36" s="30">
        <f t="shared" si="9"/>
        <v>2012</v>
      </c>
      <c r="G36" s="106">
        <f t="shared" si="8"/>
        <v>779949</v>
      </c>
    </row>
    <row r="37" spans="1:7" ht="15" customHeight="1" x14ac:dyDescent="0.25">
      <c r="A37" s="23"/>
      <c r="B37" s="29">
        <v>31</v>
      </c>
      <c r="C37" s="84">
        <v>44106</v>
      </c>
      <c r="D37" s="44">
        <v>147</v>
      </c>
      <c r="E37" s="76">
        <v>-135</v>
      </c>
      <c r="F37" s="30">
        <f t="shared" si="9"/>
        <v>12</v>
      </c>
      <c r="G37" s="106">
        <f t="shared" si="8"/>
        <v>779961</v>
      </c>
    </row>
    <row r="38" spans="1:7" ht="15" customHeight="1" x14ac:dyDescent="0.25">
      <c r="A38" s="23"/>
      <c r="B38" s="31">
        <v>32</v>
      </c>
      <c r="C38" s="84">
        <v>44113</v>
      </c>
      <c r="D38" s="40">
        <v>92</v>
      </c>
      <c r="E38" s="76">
        <v>0</v>
      </c>
      <c r="F38" s="30">
        <f t="shared" si="9"/>
        <v>92</v>
      </c>
      <c r="G38" s="106">
        <f t="shared" si="8"/>
        <v>780053</v>
      </c>
    </row>
    <row r="39" spans="1:7" ht="15" customHeight="1" x14ac:dyDescent="0.25">
      <c r="A39" s="23"/>
      <c r="B39" s="31">
        <v>33</v>
      </c>
      <c r="C39" s="84">
        <v>44120</v>
      </c>
      <c r="D39" s="40">
        <v>21</v>
      </c>
      <c r="E39" s="76">
        <v>1</v>
      </c>
      <c r="F39" s="30">
        <f t="shared" si="9"/>
        <v>22</v>
      </c>
      <c r="G39" s="106">
        <f t="shared" ref="G39:G44" si="10">G38+F39</f>
        <v>780075</v>
      </c>
    </row>
    <row r="40" spans="1:7" ht="15" customHeight="1" x14ac:dyDescent="0.25">
      <c r="A40" s="23"/>
      <c r="B40" s="33">
        <v>34</v>
      </c>
      <c r="C40" s="84">
        <v>44127</v>
      </c>
      <c r="D40" s="40">
        <v>52</v>
      </c>
      <c r="E40" s="76">
        <v>0</v>
      </c>
      <c r="F40" s="30">
        <f t="shared" si="9"/>
        <v>52</v>
      </c>
      <c r="G40" s="106">
        <f t="shared" si="10"/>
        <v>780127</v>
      </c>
    </row>
    <row r="41" spans="1:7" ht="15" customHeight="1" x14ac:dyDescent="0.25">
      <c r="A41" s="23"/>
      <c r="B41" s="29">
        <v>35</v>
      </c>
      <c r="C41" s="84">
        <v>44134</v>
      </c>
      <c r="D41" s="44">
        <v>283</v>
      </c>
      <c r="E41" s="76">
        <v>114</v>
      </c>
      <c r="F41" s="30">
        <f t="shared" si="9"/>
        <v>397</v>
      </c>
      <c r="G41" s="106">
        <f t="shared" si="10"/>
        <v>780524</v>
      </c>
    </row>
    <row r="42" spans="1:7" ht="15" customHeight="1" x14ac:dyDescent="0.25">
      <c r="A42" s="23"/>
      <c r="B42" s="31">
        <v>36</v>
      </c>
      <c r="C42" s="84">
        <v>44141</v>
      </c>
      <c r="D42" s="44">
        <v>349</v>
      </c>
      <c r="E42" s="76">
        <v>-48</v>
      </c>
      <c r="F42" s="30">
        <f t="shared" ref="F42:F47" si="11">D42+E42</f>
        <v>301</v>
      </c>
      <c r="G42" s="106">
        <f t="shared" si="10"/>
        <v>780825</v>
      </c>
    </row>
    <row r="43" spans="1:7" ht="15" customHeight="1" x14ac:dyDescent="0.25">
      <c r="A43" s="23"/>
      <c r="B43" s="31">
        <v>37</v>
      </c>
      <c r="C43" s="84">
        <v>44148</v>
      </c>
      <c r="D43" s="44">
        <v>323</v>
      </c>
      <c r="E43" s="76">
        <v>0</v>
      </c>
      <c r="F43" s="30">
        <f t="shared" si="11"/>
        <v>323</v>
      </c>
      <c r="G43" s="106">
        <f t="shared" si="10"/>
        <v>781148</v>
      </c>
    </row>
    <row r="44" spans="1:7" ht="15" customHeight="1" x14ac:dyDescent="0.25">
      <c r="A44" s="23"/>
      <c r="B44" s="33">
        <v>38</v>
      </c>
      <c r="C44" s="84">
        <v>44155</v>
      </c>
      <c r="D44" s="44">
        <v>382</v>
      </c>
      <c r="E44" s="76">
        <v>0</v>
      </c>
      <c r="F44" s="30">
        <f t="shared" si="11"/>
        <v>382</v>
      </c>
      <c r="G44" s="106">
        <f t="shared" si="10"/>
        <v>781530</v>
      </c>
    </row>
    <row r="45" spans="1:7" ht="15" customHeight="1" x14ac:dyDescent="0.25">
      <c r="A45" s="23"/>
      <c r="B45" s="29">
        <v>39</v>
      </c>
      <c r="C45" s="84">
        <v>44162</v>
      </c>
      <c r="D45" s="44">
        <v>421</v>
      </c>
      <c r="E45" s="76">
        <v>1168</v>
      </c>
      <c r="F45" s="30">
        <f t="shared" si="11"/>
        <v>1589</v>
      </c>
      <c r="G45" s="106">
        <f t="shared" ref="G45:G53" si="12">G44+F45</f>
        <v>783119</v>
      </c>
    </row>
    <row r="46" spans="1:7" ht="15" customHeight="1" x14ac:dyDescent="0.25">
      <c r="A46" s="23"/>
      <c r="B46" s="31">
        <v>40</v>
      </c>
      <c r="C46" s="84">
        <v>44169</v>
      </c>
      <c r="D46" s="44">
        <v>229</v>
      </c>
      <c r="E46" s="76">
        <v>-88</v>
      </c>
      <c r="F46" s="30">
        <f t="shared" si="11"/>
        <v>141</v>
      </c>
      <c r="G46" s="106">
        <f t="shared" si="12"/>
        <v>783260</v>
      </c>
    </row>
    <row r="47" spans="1:7" ht="15" customHeight="1" x14ac:dyDescent="0.25">
      <c r="A47" s="23"/>
      <c r="B47" s="31">
        <v>41</v>
      </c>
      <c r="C47" s="84">
        <v>44176</v>
      </c>
      <c r="D47" s="44">
        <v>214</v>
      </c>
      <c r="E47" s="76">
        <v>0</v>
      </c>
      <c r="F47" s="30">
        <f t="shared" si="11"/>
        <v>214</v>
      </c>
      <c r="G47" s="106">
        <f t="shared" si="12"/>
        <v>783474</v>
      </c>
    </row>
    <row r="48" spans="1:7" ht="15" customHeight="1" x14ac:dyDescent="0.25">
      <c r="A48" s="23"/>
      <c r="B48" s="33">
        <v>42</v>
      </c>
      <c r="C48" s="84">
        <v>44183</v>
      </c>
      <c r="D48" s="44">
        <v>182</v>
      </c>
      <c r="E48" s="76">
        <v>0</v>
      </c>
      <c r="F48" s="30">
        <f t="shared" ref="F48:F53" si="13">D48+E48</f>
        <v>182</v>
      </c>
      <c r="G48" s="106">
        <f t="shared" si="12"/>
        <v>783656</v>
      </c>
    </row>
    <row r="49" spans="1:8" ht="15" x14ac:dyDescent="0.25">
      <c r="A49" s="23"/>
      <c r="B49" s="29">
        <v>43</v>
      </c>
      <c r="C49" s="84">
        <v>44190</v>
      </c>
      <c r="D49" s="44">
        <v>14</v>
      </c>
      <c r="E49" s="76">
        <v>441</v>
      </c>
      <c r="F49" s="30">
        <f t="shared" si="13"/>
        <v>455</v>
      </c>
      <c r="G49" s="106">
        <f t="shared" si="12"/>
        <v>784111</v>
      </c>
    </row>
    <row r="50" spans="1:8" ht="15" customHeight="1" x14ac:dyDescent="0.25">
      <c r="A50" s="23"/>
      <c r="B50" s="31">
        <v>44</v>
      </c>
      <c r="C50" s="84">
        <v>44197</v>
      </c>
      <c r="D50" s="44">
        <v>69</v>
      </c>
      <c r="E50" s="76">
        <v>-38</v>
      </c>
      <c r="F50" s="30">
        <f t="shared" si="13"/>
        <v>31</v>
      </c>
      <c r="G50" s="106">
        <f t="shared" si="12"/>
        <v>784142</v>
      </c>
    </row>
    <row r="51" spans="1:8" ht="15" customHeight="1" x14ac:dyDescent="0.25">
      <c r="A51" s="23"/>
      <c r="B51" s="31">
        <v>45</v>
      </c>
      <c r="C51" s="84">
        <v>44204</v>
      </c>
      <c r="D51" s="44">
        <v>64</v>
      </c>
      <c r="E51" s="76">
        <v>0</v>
      </c>
      <c r="F51" s="30">
        <f t="shared" si="13"/>
        <v>64</v>
      </c>
      <c r="G51" s="106">
        <f t="shared" si="12"/>
        <v>784206</v>
      </c>
    </row>
    <row r="52" spans="1:8" ht="15" customHeight="1" x14ac:dyDescent="0.25">
      <c r="A52" s="23"/>
      <c r="B52" s="33">
        <v>46</v>
      </c>
      <c r="C52" s="84">
        <v>44211</v>
      </c>
      <c r="D52" s="44">
        <v>72</v>
      </c>
      <c r="E52" s="76">
        <v>0</v>
      </c>
      <c r="F52" s="30">
        <f t="shared" si="13"/>
        <v>72</v>
      </c>
      <c r="G52" s="106">
        <f t="shared" si="12"/>
        <v>784278</v>
      </c>
    </row>
    <row r="53" spans="1:8" ht="15" customHeight="1" x14ac:dyDescent="0.25">
      <c r="A53" s="23"/>
      <c r="B53" s="29">
        <v>47</v>
      </c>
      <c r="C53" s="84">
        <v>44218</v>
      </c>
      <c r="D53" s="44">
        <v>233</v>
      </c>
      <c r="E53" s="76">
        <v>0</v>
      </c>
      <c r="F53" s="30">
        <f t="shared" si="13"/>
        <v>233</v>
      </c>
      <c r="G53" s="106">
        <f t="shared" si="12"/>
        <v>784511</v>
      </c>
    </row>
    <row r="54" spans="1:8" ht="15" customHeight="1" x14ac:dyDescent="0.25">
      <c r="A54" s="23"/>
      <c r="B54" s="31">
        <v>48</v>
      </c>
      <c r="C54" s="84">
        <v>44225</v>
      </c>
      <c r="D54" s="44">
        <v>239</v>
      </c>
      <c r="E54" s="76">
        <v>-264</v>
      </c>
      <c r="F54" s="30">
        <f>D54+E54</f>
        <v>-25</v>
      </c>
      <c r="G54" s="106">
        <f>G53+F54</f>
        <v>784486</v>
      </c>
    </row>
    <row r="55" spans="1:8" s="1" customFormat="1" ht="15" customHeight="1" x14ac:dyDescent="0.25">
      <c r="A55" s="26"/>
      <c r="B55" s="31">
        <v>49</v>
      </c>
      <c r="C55" s="84">
        <v>44232</v>
      </c>
      <c r="D55" s="44">
        <v>57</v>
      </c>
      <c r="E55" s="76">
        <v>0</v>
      </c>
      <c r="F55" s="30">
        <f>D55+E55</f>
        <v>57</v>
      </c>
      <c r="G55" s="106">
        <f>G54+F55</f>
        <v>784543</v>
      </c>
      <c r="H55" s="2"/>
    </row>
    <row r="56" spans="1:8" ht="15" customHeight="1" x14ac:dyDescent="0.25">
      <c r="A56" s="23"/>
      <c r="B56" s="33">
        <v>50</v>
      </c>
      <c r="C56" s="84">
        <v>44239</v>
      </c>
      <c r="D56" s="44">
        <v>204</v>
      </c>
      <c r="E56" s="76">
        <v>0</v>
      </c>
      <c r="F56" s="30">
        <f>D56+E56</f>
        <v>204</v>
      </c>
      <c r="G56" s="106">
        <f>G55+F56</f>
        <v>784747</v>
      </c>
    </row>
    <row r="57" spans="1:8" ht="15" customHeight="1" x14ac:dyDescent="0.25">
      <c r="A57" s="23"/>
      <c r="B57" s="29">
        <v>51</v>
      </c>
      <c r="C57" s="84">
        <v>44246</v>
      </c>
      <c r="D57" s="44">
        <v>449</v>
      </c>
      <c r="E57" s="76">
        <v>0</v>
      </c>
      <c r="F57" s="30">
        <f>D57+E57</f>
        <v>449</v>
      </c>
      <c r="G57" s="106">
        <f>G56+F57</f>
        <v>785196</v>
      </c>
    </row>
    <row r="58" spans="1:8" ht="15" customHeight="1" x14ac:dyDescent="0.25">
      <c r="A58" s="23"/>
      <c r="B58" s="31">
        <v>52</v>
      </c>
      <c r="C58" s="84">
        <v>44253</v>
      </c>
      <c r="D58" s="44">
        <v>202</v>
      </c>
      <c r="E58" s="76">
        <v>0</v>
      </c>
      <c r="F58" s="30">
        <f>D58+E58</f>
        <v>202</v>
      </c>
      <c r="G58" s="106">
        <f>G57+F58</f>
        <v>785398</v>
      </c>
    </row>
    <row r="59" spans="1:8" ht="15" x14ac:dyDescent="0.25">
      <c r="A59" s="23"/>
      <c r="B59" s="31">
        <v>53</v>
      </c>
      <c r="C59" s="84"/>
      <c r="D59" s="44"/>
      <c r="E59" s="40"/>
      <c r="F59" s="30"/>
      <c r="G59" s="34"/>
    </row>
    <row r="60" spans="1:8" ht="14.25" x14ac:dyDescent="0.2">
      <c r="A60" s="23"/>
      <c r="B60" s="23"/>
      <c r="C60" s="81"/>
      <c r="D60" s="46"/>
      <c r="E60" s="35"/>
      <c r="F60" s="36"/>
      <c r="G60" s="37"/>
    </row>
    <row r="61" spans="1:8" ht="14.25" x14ac:dyDescent="0.2">
      <c r="A61" s="23"/>
      <c r="B61" s="23"/>
      <c r="C61" s="81"/>
      <c r="D61" s="46"/>
      <c r="E61" s="35"/>
      <c r="F61" s="36"/>
      <c r="G61" s="37"/>
    </row>
    <row r="62" spans="1:8" ht="14.25" x14ac:dyDescent="0.2">
      <c r="A62" s="23"/>
      <c r="B62" s="23"/>
      <c r="C62" s="81"/>
      <c r="D62" s="46"/>
      <c r="E62" s="35"/>
      <c r="F62" s="36"/>
      <c r="G62" s="37"/>
    </row>
    <row r="63" spans="1:8" ht="14.25" x14ac:dyDescent="0.2">
      <c r="A63" s="23"/>
      <c r="B63" s="23"/>
      <c r="C63" s="81"/>
      <c r="D63" s="46"/>
      <c r="E63" s="35"/>
      <c r="F63" s="36"/>
      <c r="G63" s="37"/>
    </row>
    <row r="64" spans="1:8" ht="14.25" x14ac:dyDescent="0.2">
      <c r="A64" s="23"/>
      <c r="B64" s="23"/>
      <c r="C64" s="81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5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.42578125" style="2" customWidth="1"/>
    <col min="9" max="9" width="12.28515625" style="2" bestFit="1" customWidth="1"/>
    <col min="10" max="10" width="12.140625" style="2" bestFit="1" customWidth="1"/>
    <col min="11" max="11" width="13.140625" style="2" bestFit="1" customWidth="1"/>
    <col min="12" max="12" width="36" style="2" customWidth="1"/>
    <col min="13" max="16384" width="8.85546875" style="2"/>
  </cols>
  <sheetData>
    <row r="1" spans="1:7" ht="14.25" x14ac:dyDescent="0.2">
      <c r="A1" s="23"/>
      <c r="B1" s="23"/>
      <c r="C1" s="81"/>
      <c r="D1" s="42"/>
      <c r="E1" s="23"/>
      <c r="F1" s="24"/>
      <c r="G1" s="25"/>
    </row>
    <row r="2" spans="1:7" ht="24" customHeight="1" thickBot="1" x14ac:dyDescent="0.25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9.5" thickTop="1" thickBot="1" x14ac:dyDescent="0.3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30.75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0.75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">
      <c r="A6" s="23"/>
      <c r="B6" s="134" t="s">
        <v>47</v>
      </c>
      <c r="C6" s="135"/>
      <c r="D6" s="135"/>
      <c r="E6" s="135"/>
      <c r="F6" s="135"/>
      <c r="G6" s="135"/>
    </row>
    <row r="7" spans="1:7" ht="15" x14ac:dyDescent="0.25">
      <c r="A7" s="23"/>
      <c r="B7" s="31">
        <v>1</v>
      </c>
      <c r="C7" s="84">
        <v>44260</v>
      </c>
      <c r="D7" s="76">
        <v>1741</v>
      </c>
      <c r="E7" s="76">
        <v>-59</v>
      </c>
      <c r="F7" s="30">
        <f t="shared" ref="F7:F53" si="0">D7+E7</f>
        <v>1682</v>
      </c>
      <c r="G7" s="32">
        <f>F7</f>
        <v>1682</v>
      </c>
    </row>
    <row r="8" spans="1:7" ht="15" x14ac:dyDescent="0.25">
      <c r="A8" s="23"/>
      <c r="B8" s="33">
        <v>2</v>
      </c>
      <c r="C8" s="84">
        <v>44267</v>
      </c>
      <c r="D8" s="76">
        <v>7592</v>
      </c>
      <c r="E8" s="76">
        <v>0</v>
      </c>
      <c r="F8" s="30">
        <f t="shared" si="0"/>
        <v>7592</v>
      </c>
      <c r="G8" s="106">
        <f t="shared" ref="G8:G58" si="1">G7+F8</f>
        <v>9274</v>
      </c>
    </row>
    <row r="9" spans="1:7" ht="15" x14ac:dyDescent="0.25">
      <c r="A9" s="23"/>
      <c r="B9" s="29">
        <v>3</v>
      </c>
      <c r="C9" s="84">
        <v>44274</v>
      </c>
      <c r="D9" s="76">
        <v>7821</v>
      </c>
      <c r="E9" s="76">
        <v>0</v>
      </c>
      <c r="F9" s="30">
        <f t="shared" si="0"/>
        <v>7821</v>
      </c>
      <c r="G9" s="106">
        <f t="shared" si="1"/>
        <v>17095</v>
      </c>
    </row>
    <row r="10" spans="1:7" ht="15" x14ac:dyDescent="0.25">
      <c r="A10" s="23"/>
      <c r="B10" s="31">
        <v>4</v>
      </c>
      <c r="C10" s="84">
        <v>44281</v>
      </c>
      <c r="D10" s="76">
        <v>5124</v>
      </c>
      <c r="E10" s="76">
        <v>27042</v>
      </c>
      <c r="F10" s="30">
        <f t="shared" si="0"/>
        <v>32166</v>
      </c>
      <c r="G10" s="106">
        <f t="shared" si="1"/>
        <v>49261</v>
      </c>
    </row>
    <row r="11" spans="1:7" ht="15" x14ac:dyDescent="0.25">
      <c r="A11" s="23"/>
      <c r="B11" s="31">
        <v>5</v>
      </c>
      <c r="C11" s="84">
        <v>44288</v>
      </c>
      <c r="D11" s="76">
        <v>3470</v>
      </c>
      <c r="E11" s="76">
        <v>-1421</v>
      </c>
      <c r="F11" s="30">
        <f t="shared" si="0"/>
        <v>2049</v>
      </c>
      <c r="G11" s="106">
        <f t="shared" si="1"/>
        <v>51310</v>
      </c>
    </row>
    <row r="12" spans="1:7" ht="15" x14ac:dyDescent="0.25">
      <c r="A12" s="23"/>
      <c r="B12" s="33">
        <v>6</v>
      </c>
      <c r="C12" s="84">
        <v>44295</v>
      </c>
      <c r="D12" s="76">
        <v>27316</v>
      </c>
      <c r="E12" s="76">
        <v>5</v>
      </c>
      <c r="F12" s="30">
        <f t="shared" si="0"/>
        <v>27321</v>
      </c>
      <c r="G12" s="106">
        <f t="shared" si="1"/>
        <v>78631</v>
      </c>
    </row>
    <row r="13" spans="1:7" ht="15" x14ac:dyDescent="0.25">
      <c r="A13" s="23"/>
      <c r="B13" s="29">
        <v>7</v>
      </c>
      <c r="C13" s="84">
        <v>44302</v>
      </c>
      <c r="D13" s="76">
        <v>47694</v>
      </c>
      <c r="E13" s="76">
        <v>0</v>
      </c>
      <c r="F13" s="30">
        <f t="shared" si="0"/>
        <v>47694</v>
      </c>
      <c r="G13" s="106">
        <f t="shared" si="1"/>
        <v>126325</v>
      </c>
    </row>
    <row r="14" spans="1:7" ht="15" x14ac:dyDescent="0.25">
      <c r="A14" s="23"/>
      <c r="B14" s="31">
        <v>8</v>
      </c>
      <c r="C14" s="84">
        <v>44309</v>
      </c>
      <c r="D14" s="76">
        <v>44004</v>
      </c>
      <c r="E14" s="76">
        <v>0</v>
      </c>
      <c r="F14" s="30">
        <f t="shared" si="0"/>
        <v>44004</v>
      </c>
      <c r="G14" s="106">
        <f t="shared" si="1"/>
        <v>170329</v>
      </c>
    </row>
    <row r="15" spans="1:7" ht="13.5" customHeight="1" x14ac:dyDescent="0.25">
      <c r="A15" s="23"/>
      <c r="B15" s="31">
        <v>9</v>
      </c>
      <c r="C15" s="84">
        <v>44316</v>
      </c>
      <c r="D15" s="76">
        <v>39086</v>
      </c>
      <c r="E15" s="76">
        <v>55745</v>
      </c>
      <c r="F15" s="30">
        <f t="shared" si="0"/>
        <v>94831</v>
      </c>
      <c r="G15" s="106">
        <f t="shared" si="1"/>
        <v>265160</v>
      </c>
    </row>
    <row r="16" spans="1:7" ht="15" x14ac:dyDescent="0.25">
      <c r="A16" s="23"/>
      <c r="B16" s="33">
        <v>10</v>
      </c>
      <c r="C16" s="84">
        <v>44323</v>
      </c>
      <c r="D16" s="76">
        <v>32336</v>
      </c>
      <c r="E16" s="76">
        <v>0</v>
      </c>
      <c r="F16" s="30">
        <f t="shared" si="0"/>
        <v>32336</v>
      </c>
      <c r="G16" s="106">
        <f t="shared" si="1"/>
        <v>297496</v>
      </c>
    </row>
    <row r="17" spans="1:8" ht="15" x14ac:dyDescent="0.25">
      <c r="A17" s="23"/>
      <c r="B17" s="29">
        <v>11</v>
      </c>
      <c r="C17" s="84">
        <f t="shared" ref="C17:C58" si="2">C16+7</f>
        <v>44330</v>
      </c>
      <c r="D17" s="76">
        <v>45518</v>
      </c>
      <c r="E17" s="76">
        <v>0</v>
      </c>
      <c r="F17" s="30">
        <f t="shared" si="0"/>
        <v>45518</v>
      </c>
      <c r="G17" s="106">
        <f t="shared" si="1"/>
        <v>343014</v>
      </c>
    </row>
    <row r="18" spans="1:8" ht="15" x14ac:dyDescent="0.25">
      <c r="A18" s="23"/>
      <c r="B18" s="31">
        <v>12</v>
      </c>
      <c r="C18" s="84">
        <f t="shared" si="2"/>
        <v>44337</v>
      </c>
      <c r="D18" s="76">
        <v>31977</v>
      </c>
      <c r="E18" s="76">
        <v>0</v>
      </c>
      <c r="F18" s="30">
        <f t="shared" si="0"/>
        <v>31977</v>
      </c>
      <c r="G18" s="106">
        <f t="shared" si="1"/>
        <v>374991</v>
      </c>
    </row>
    <row r="19" spans="1:8" ht="15" x14ac:dyDescent="0.25">
      <c r="A19" s="23"/>
      <c r="B19" s="31">
        <v>13</v>
      </c>
      <c r="C19" s="84">
        <f t="shared" si="2"/>
        <v>44344</v>
      </c>
      <c r="D19" s="76">
        <v>22085</v>
      </c>
      <c r="E19" s="76">
        <v>50654</v>
      </c>
      <c r="F19" s="30">
        <f t="shared" si="0"/>
        <v>72739</v>
      </c>
      <c r="G19" s="106">
        <f t="shared" si="1"/>
        <v>447730</v>
      </c>
    </row>
    <row r="20" spans="1:8" ht="15" x14ac:dyDescent="0.25">
      <c r="A20" s="23"/>
      <c r="B20" s="33">
        <v>14</v>
      </c>
      <c r="C20" s="84">
        <f t="shared" si="2"/>
        <v>44351</v>
      </c>
      <c r="D20" s="76">
        <v>14879</v>
      </c>
      <c r="E20" s="76">
        <v>-1529</v>
      </c>
      <c r="F20" s="30">
        <f t="shared" si="0"/>
        <v>13350</v>
      </c>
      <c r="G20" s="106">
        <f t="shared" si="1"/>
        <v>461080</v>
      </c>
    </row>
    <row r="21" spans="1:8" ht="15" x14ac:dyDescent="0.25">
      <c r="A21" s="23"/>
      <c r="B21" s="29">
        <v>15</v>
      </c>
      <c r="C21" s="84">
        <f t="shared" si="2"/>
        <v>44358</v>
      </c>
      <c r="D21" s="76">
        <v>11579</v>
      </c>
      <c r="E21" s="76">
        <v>0</v>
      </c>
      <c r="F21" s="30">
        <f t="shared" si="0"/>
        <v>11579</v>
      </c>
      <c r="G21" s="106">
        <f t="shared" si="1"/>
        <v>472659</v>
      </c>
    </row>
    <row r="22" spans="1:8" ht="15" x14ac:dyDescent="0.25">
      <c r="A22" s="23"/>
      <c r="B22" s="31">
        <v>16</v>
      </c>
      <c r="C22" s="84">
        <f t="shared" si="2"/>
        <v>44365</v>
      </c>
      <c r="D22" s="76">
        <v>23383</v>
      </c>
      <c r="E22" s="76">
        <v>0</v>
      </c>
      <c r="F22" s="30">
        <f t="shared" si="0"/>
        <v>23383</v>
      </c>
      <c r="G22" s="106">
        <f t="shared" si="1"/>
        <v>496042</v>
      </c>
    </row>
    <row r="23" spans="1:8" ht="15" x14ac:dyDescent="0.25">
      <c r="A23" s="23"/>
      <c r="B23" s="31">
        <v>17</v>
      </c>
      <c r="C23" s="84">
        <f t="shared" si="2"/>
        <v>44372</v>
      </c>
      <c r="D23" s="78">
        <v>29842</v>
      </c>
      <c r="E23" s="76">
        <v>60766</v>
      </c>
      <c r="F23" s="30">
        <f t="shared" si="0"/>
        <v>90608</v>
      </c>
      <c r="G23" s="106">
        <f t="shared" si="1"/>
        <v>586650</v>
      </c>
    </row>
    <row r="24" spans="1:8" ht="15" customHeight="1" x14ac:dyDescent="0.25">
      <c r="A24" s="23"/>
      <c r="B24" s="33">
        <v>18</v>
      </c>
      <c r="C24" s="84">
        <f t="shared" si="2"/>
        <v>44379</v>
      </c>
      <c r="D24" s="44">
        <v>10594</v>
      </c>
      <c r="E24" s="76">
        <v>-6544</v>
      </c>
      <c r="F24" s="30">
        <f t="shared" si="0"/>
        <v>4050</v>
      </c>
      <c r="G24" s="106">
        <f t="shared" si="1"/>
        <v>590700</v>
      </c>
    </row>
    <row r="25" spans="1:8" ht="15" customHeight="1" x14ac:dyDescent="0.25">
      <c r="A25" s="23"/>
      <c r="B25" s="29">
        <v>19</v>
      </c>
      <c r="C25" s="84">
        <f t="shared" si="2"/>
        <v>44386</v>
      </c>
      <c r="D25" s="44">
        <v>17621</v>
      </c>
      <c r="E25" s="76">
        <v>0</v>
      </c>
      <c r="F25" s="30">
        <f t="shared" si="0"/>
        <v>17621</v>
      </c>
      <c r="G25" s="106">
        <f t="shared" si="1"/>
        <v>608321</v>
      </c>
    </row>
    <row r="26" spans="1:8" ht="15" customHeight="1" x14ac:dyDescent="0.25">
      <c r="A26" s="23"/>
      <c r="B26" s="31">
        <v>20</v>
      </c>
      <c r="C26" s="84">
        <f t="shared" si="2"/>
        <v>44393</v>
      </c>
      <c r="D26" s="44">
        <v>11543</v>
      </c>
      <c r="E26" s="76">
        <v>0</v>
      </c>
      <c r="F26" s="30">
        <f t="shared" si="0"/>
        <v>11543</v>
      </c>
      <c r="G26" s="106">
        <f t="shared" si="1"/>
        <v>619864</v>
      </c>
    </row>
    <row r="27" spans="1:8" ht="15" customHeight="1" x14ac:dyDescent="0.25">
      <c r="A27" s="23"/>
      <c r="B27" s="31">
        <v>21</v>
      </c>
      <c r="C27" s="84">
        <f t="shared" si="2"/>
        <v>44400</v>
      </c>
      <c r="D27" s="44">
        <v>7059</v>
      </c>
      <c r="E27" s="76">
        <v>0</v>
      </c>
      <c r="F27" s="30">
        <f t="shared" si="0"/>
        <v>7059</v>
      </c>
      <c r="G27" s="106">
        <f t="shared" si="1"/>
        <v>626923</v>
      </c>
    </row>
    <row r="28" spans="1:8" ht="15" customHeight="1" x14ac:dyDescent="0.25">
      <c r="A28" s="23"/>
      <c r="B28" s="33">
        <v>22</v>
      </c>
      <c r="C28" s="84">
        <f t="shared" si="2"/>
        <v>44407</v>
      </c>
      <c r="D28" s="44">
        <v>7495</v>
      </c>
      <c r="E28" s="76">
        <v>22607</v>
      </c>
      <c r="F28" s="30">
        <f t="shared" si="0"/>
        <v>30102</v>
      </c>
      <c r="G28" s="106">
        <f t="shared" si="1"/>
        <v>657025</v>
      </c>
      <c r="H28" s="45"/>
    </row>
    <row r="29" spans="1:8" ht="15" customHeight="1" x14ac:dyDescent="0.25">
      <c r="A29" s="23"/>
      <c r="B29" s="29">
        <v>23</v>
      </c>
      <c r="C29" s="84">
        <f t="shared" si="2"/>
        <v>44414</v>
      </c>
      <c r="D29" s="44">
        <v>2913</v>
      </c>
      <c r="E29" s="76">
        <v>0</v>
      </c>
      <c r="F29" s="30">
        <f t="shared" si="0"/>
        <v>2913</v>
      </c>
      <c r="G29" s="106">
        <f t="shared" si="1"/>
        <v>659938</v>
      </c>
    </row>
    <row r="30" spans="1:8" ht="15" customHeight="1" x14ac:dyDescent="0.25">
      <c r="A30" s="23"/>
      <c r="B30" s="31">
        <v>24</v>
      </c>
      <c r="C30" s="84">
        <f t="shared" si="2"/>
        <v>44421</v>
      </c>
      <c r="D30" s="44">
        <v>1610</v>
      </c>
      <c r="E30" s="76">
        <v>0</v>
      </c>
      <c r="F30" s="30">
        <f t="shared" si="0"/>
        <v>1610</v>
      </c>
      <c r="G30" s="106">
        <f t="shared" si="1"/>
        <v>661548</v>
      </c>
    </row>
    <row r="31" spans="1:8" ht="15" customHeight="1" x14ac:dyDescent="0.25">
      <c r="A31" s="23"/>
      <c r="B31" s="31">
        <v>25</v>
      </c>
      <c r="C31" s="84">
        <f t="shared" si="2"/>
        <v>44428</v>
      </c>
      <c r="D31" s="44">
        <v>952</v>
      </c>
      <c r="E31" s="76">
        <v>0</v>
      </c>
      <c r="F31" s="30">
        <f t="shared" si="0"/>
        <v>952</v>
      </c>
      <c r="G31" s="106">
        <f t="shared" si="1"/>
        <v>662500</v>
      </c>
    </row>
    <row r="32" spans="1:8" ht="15" customHeight="1" x14ac:dyDescent="0.25">
      <c r="A32" s="23"/>
      <c r="B32" s="33">
        <v>26</v>
      </c>
      <c r="C32" s="84">
        <f t="shared" si="2"/>
        <v>44435</v>
      </c>
      <c r="D32" s="44">
        <v>236</v>
      </c>
      <c r="E32" s="76">
        <v>4223</v>
      </c>
      <c r="F32" s="30">
        <f t="shared" si="0"/>
        <v>4459</v>
      </c>
      <c r="G32" s="106">
        <f t="shared" si="1"/>
        <v>666959</v>
      </c>
    </row>
    <row r="33" spans="1:7" ht="15" customHeight="1" x14ac:dyDescent="0.25">
      <c r="A33" s="23"/>
      <c r="B33" s="29">
        <v>27</v>
      </c>
      <c r="C33" s="84">
        <f t="shared" si="2"/>
        <v>44442</v>
      </c>
      <c r="D33" s="44">
        <v>253</v>
      </c>
      <c r="E33" s="76">
        <v>-134</v>
      </c>
      <c r="F33" s="30">
        <f t="shared" si="0"/>
        <v>119</v>
      </c>
      <c r="G33" s="106">
        <f t="shared" si="1"/>
        <v>667078</v>
      </c>
    </row>
    <row r="34" spans="1:7" ht="15" customHeight="1" x14ac:dyDescent="0.25">
      <c r="A34" s="23"/>
      <c r="B34" s="31">
        <v>28</v>
      </c>
      <c r="C34" s="84">
        <f t="shared" si="2"/>
        <v>44449</v>
      </c>
      <c r="D34" s="44">
        <v>378</v>
      </c>
      <c r="E34" s="76">
        <v>0</v>
      </c>
      <c r="F34" s="30">
        <f t="shared" si="0"/>
        <v>378</v>
      </c>
      <c r="G34" s="106">
        <f t="shared" si="1"/>
        <v>667456</v>
      </c>
    </row>
    <row r="35" spans="1:7" ht="16.5" customHeight="1" x14ac:dyDescent="0.25">
      <c r="A35" s="23"/>
      <c r="B35" s="31">
        <v>29</v>
      </c>
      <c r="C35" s="84">
        <f t="shared" si="2"/>
        <v>44456</v>
      </c>
      <c r="D35" s="44">
        <v>366</v>
      </c>
      <c r="E35" s="76">
        <v>0</v>
      </c>
      <c r="F35" s="30">
        <f t="shared" si="0"/>
        <v>366</v>
      </c>
      <c r="G35" s="106">
        <f t="shared" si="1"/>
        <v>667822</v>
      </c>
    </row>
    <row r="36" spans="1:7" ht="17.25" customHeight="1" x14ac:dyDescent="0.25">
      <c r="A36" s="23"/>
      <c r="B36" s="33">
        <v>30</v>
      </c>
      <c r="C36" s="84">
        <f t="shared" si="2"/>
        <v>44463</v>
      </c>
      <c r="D36" s="44">
        <v>334</v>
      </c>
      <c r="E36" s="76">
        <v>1914</v>
      </c>
      <c r="F36" s="30">
        <f t="shared" si="0"/>
        <v>2248</v>
      </c>
      <c r="G36" s="106">
        <f t="shared" si="1"/>
        <v>670070</v>
      </c>
    </row>
    <row r="37" spans="1:7" ht="15" customHeight="1" x14ac:dyDescent="0.25">
      <c r="A37" s="23"/>
      <c r="B37" s="29">
        <v>31</v>
      </c>
      <c r="C37" s="84">
        <f t="shared" si="2"/>
        <v>44470</v>
      </c>
      <c r="D37" s="44">
        <v>104</v>
      </c>
      <c r="E37" s="76">
        <v>-54</v>
      </c>
      <c r="F37" s="30">
        <f t="shared" si="0"/>
        <v>50</v>
      </c>
      <c r="G37" s="106">
        <f t="shared" si="1"/>
        <v>670120</v>
      </c>
    </row>
    <row r="38" spans="1:7" ht="15" customHeight="1" x14ac:dyDescent="0.25">
      <c r="A38" s="23"/>
      <c r="B38" s="31">
        <v>32</v>
      </c>
      <c r="C38" s="84">
        <f t="shared" si="2"/>
        <v>44477</v>
      </c>
      <c r="D38" s="40">
        <v>110</v>
      </c>
      <c r="E38" s="76">
        <v>239</v>
      </c>
      <c r="F38" s="30">
        <f t="shared" si="0"/>
        <v>349</v>
      </c>
      <c r="G38" s="106">
        <f t="shared" si="1"/>
        <v>670469</v>
      </c>
    </row>
    <row r="39" spans="1:7" ht="15" customHeight="1" x14ac:dyDescent="0.25">
      <c r="A39" s="23"/>
      <c r="B39" s="31">
        <v>33</v>
      </c>
      <c r="C39" s="84">
        <f t="shared" si="2"/>
        <v>44484</v>
      </c>
      <c r="D39" s="40">
        <v>228</v>
      </c>
      <c r="E39" s="76">
        <v>0</v>
      </c>
      <c r="F39" s="30">
        <f t="shared" si="0"/>
        <v>228</v>
      </c>
      <c r="G39" s="106">
        <f t="shared" si="1"/>
        <v>670697</v>
      </c>
    </row>
    <row r="40" spans="1:7" ht="15" customHeight="1" x14ac:dyDescent="0.25">
      <c r="A40" s="23"/>
      <c r="B40" s="33">
        <v>34</v>
      </c>
      <c r="C40" s="84">
        <f t="shared" si="2"/>
        <v>44491</v>
      </c>
      <c r="D40" s="40">
        <v>37</v>
      </c>
      <c r="E40" s="76">
        <v>0</v>
      </c>
      <c r="F40" s="30">
        <f t="shared" si="0"/>
        <v>37</v>
      </c>
      <c r="G40" s="106">
        <f t="shared" si="1"/>
        <v>670734</v>
      </c>
    </row>
    <row r="41" spans="1:7" ht="15" customHeight="1" x14ac:dyDescent="0.25">
      <c r="A41" s="23"/>
      <c r="B41" s="29">
        <v>35</v>
      </c>
      <c r="C41" s="84">
        <f t="shared" si="2"/>
        <v>44498</v>
      </c>
      <c r="D41" s="44">
        <v>198</v>
      </c>
      <c r="E41" s="76">
        <v>1976</v>
      </c>
      <c r="F41" s="30">
        <f t="shared" si="0"/>
        <v>2174</v>
      </c>
      <c r="G41" s="106">
        <f t="shared" si="1"/>
        <v>672908</v>
      </c>
    </row>
    <row r="42" spans="1:7" ht="15" customHeight="1" x14ac:dyDescent="0.25">
      <c r="A42" s="23"/>
      <c r="B42" s="31">
        <v>36</v>
      </c>
      <c r="C42" s="84">
        <f t="shared" si="2"/>
        <v>44505</v>
      </c>
      <c r="D42" s="44">
        <v>93</v>
      </c>
      <c r="E42" s="76">
        <v>-28</v>
      </c>
      <c r="F42" s="30">
        <f t="shared" si="0"/>
        <v>65</v>
      </c>
      <c r="G42" s="106">
        <f t="shared" si="1"/>
        <v>672973</v>
      </c>
    </row>
    <row r="43" spans="1:7" ht="15" customHeight="1" x14ac:dyDescent="0.25">
      <c r="A43" s="23"/>
      <c r="B43" s="31">
        <v>37</v>
      </c>
      <c r="C43" s="84">
        <f t="shared" si="2"/>
        <v>44512</v>
      </c>
      <c r="D43" s="44">
        <v>286</v>
      </c>
      <c r="E43" s="76">
        <v>0</v>
      </c>
      <c r="F43" s="30">
        <f t="shared" si="0"/>
        <v>286</v>
      </c>
      <c r="G43" s="106">
        <f t="shared" si="1"/>
        <v>673259</v>
      </c>
    </row>
    <row r="44" spans="1:7" ht="15" customHeight="1" x14ac:dyDescent="0.25">
      <c r="A44" s="23"/>
      <c r="B44" s="33">
        <v>38</v>
      </c>
      <c r="C44" s="84">
        <f t="shared" si="2"/>
        <v>44519</v>
      </c>
      <c r="D44" s="44">
        <v>65</v>
      </c>
      <c r="E44" s="76">
        <v>0</v>
      </c>
      <c r="F44" s="30">
        <f t="shared" si="0"/>
        <v>65</v>
      </c>
      <c r="G44" s="106">
        <f t="shared" si="1"/>
        <v>673324</v>
      </c>
    </row>
    <row r="45" spans="1:7" ht="15" customHeight="1" x14ac:dyDescent="0.25">
      <c r="A45" s="23"/>
      <c r="B45" s="29">
        <v>39</v>
      </c>
      <c r="C45" s="84">
        <f t="shared" si="2"/>
        <v>44526</v>
      </c>
      <c r="D45" s="44">
        <v>14</v>
      </c>
      <c r="E45" s="76">
        <v>1566</v>
      </c>
      <c r="F45" s="30">
        <f t="shared" si="0"/>
        <v>1580</v>
      </c>
      <c r="G45" s="106">
        <f t="shared" si="1"/>
        <v>674904</v>
      </c>
    </row>
    <row r="46" spans="1:7" ht="15" customHeight="1" x14ac:dyDescent="0.25">
      <c r="A46" s="23"/>
      <c r="B46" s="31">
        <v>40</v>
      </c>
      <c r="C46" s="84">
        <f t="shared" si="2"/>
        <v>44533</v>
      </c>
      <c r="D46" s="44">
        <v>36</v>
      </c>
      <c r="E46" s="76">
        <v>0</v>
      </c>
      <c r="F46" s="30">
        <f t="shared" si="0"/>
        <v>36</v>
      </c>
      <c r="G46" s="106">
        <f t="shared" si="1"/>
        <v>674940</v>
      </c>
    </row>
    <row r="47" spans="1:7" ht="15" customHeight="1" x14ac:dyDescent="0.25">
      <c r="A47" s="23"/>
      <c r="B47" s="31">
        <v>41</v>
      </c>
      <c r="C47" s="84">
        <f t="shared" si="2"/>
        <v>44540</v>
      </c>
      <c r="D47" s="44">
        <v>197</v>
      </c>
      <c r="E47" s="76">
        <v>0</v>
      </c>
      <c r="F47" s="30">
        <f t="shared" si="0"/>
        <v>197</v>
      </c>
      <c r="G47" s="106">
        <f t="shared" si="1"/>
        <v>675137</v>
      </c>
    </row>
    <row r="48" spans="1:7" ht="15" customHeight="1" x14ac:dyDescent="0.25">
      <c r="A48" s="23"/>
      <c r="B48" s="33">
        <v>42</v>
      </c>
      <c r="C48" s="84">
        <f t="shared" si="2"/>
        <v>44547</v>
      </c>
      <c r="D48" s="44">
        <v>24</v>
      </c>
      <c r="E48" s="76">
        <v>0</v>
      </c>
      <c r="F48" s="30">
        <f t="shared" si="0"/>
        <v>24</v>
      </c>
      <c r="G48" s="106">
        <f t="shared" si="1"/>
        <v>675161</v>
      </c>
    </row>
    <row r="49" spans="1:7" ht="15" x14ac:dyDescent="0.25">
      <c r="A49" s="23"/>
      <c r="B49" s="29">
        <v>43</v>
      </c>
      <c r="C49" s="84">
        <f t="shared" si="2"/>
        <v>44554</v>
      </c>
      <c r="D49" s="44">
        <v>33</v>
      </c>
      <c r="E49" s="76">
        <v>0</v>
      </c>
      <c r="F49" s="30">
        <f t="shared" si="0"/>
        <v>33</v>
      </c>
      <c r="G49" s="106">
        <f t="shared" si="1"/>
        <v>675194</v>
      </c>
    </row>
    <row r="50" spans="1:7" ht="15" customHeight="1" x14ac:dyDescent="0.25">
      <c r="A50" s="23"/>
      <c r="B50" s="31">
        <v>44</v>
      </c>
      <c r="C50" s="84">
        <f t="shared" si="2"/>
        <v>44561</v>
      </c>
      <c r="D50" s="44">
        <v>2</v>
      </c>
      <c r="E50" s="76">
        <v>210</v>
      </c>
      <c r="F50" s="30">
        <f t="shared" si="0"/>
        <v>212</v>
      </c>
      <c r="G50" s="106">
        <f t="shared" si="1"/>
        <v>675406</v>
      </c>
    </row>
    <row r="51" spans="1:7" ht="15" customHeight="1" x14ac:dyDescent="0.25">
      <c r="A51" s="23"/>
      <c r="B51" s="31">
        <v>45</v>
      </c>
      <c r="C51" s="84">
        <f t="shared" si="2"/>
        <v>44568</v>
      </c>
      <c r="D51" s="44">
        <v>4</v>
      </c>
      <c r="E51" s="76">
        <v>0</v>
      </c>
      <c r="F51" s="30">
        <f t="shared" si="0"/>
        <v>4</v>
      </c>
      <c r="G51" s="106">
        <f t="shared" si="1"/>
        <v>675410</v>
      </c>
    </row>
    <row r="52" spans="1:7" ht="15" customHeight="1" x14ac:dyDescent="0.25">
      <c r="A52" s="23"/>
      <c r="B52" s="33">
        <v>46</v>
      </c>
      <c r="C52" s="84">
        <f t="shared" si="2"/>
        <v>44575</v>
      </c>
      <c r="D52" s="44">
        <v>9</v>
      </c>
      <c r="E52" s="76">
        <v>0</v>
      </c>
      <c r="F52" s="30">
        <f t="shared" si="0"/>
        <v>9</v>
      </c>
      <c r="G52" s="106">
        <f t="shared" si="1"/>
        <v>675419</v>
      </c>
    </row>
    <row r="53" spans="1:7" ht="15" customHeight="1" x14ac:dyDescent="0.25">
      <c r="A53" s="23"/>
      <c r="B53" s="29">
        <v>47</v>
      </c>
      <c r="C53" s="84">
        <f t="shared" si="2"/>
        <v>44582</v>
      </c>
      <c r="D53" s="44">
        <v>0</v>
      </c>
      <c r="E53" s="76">
        <v>0</v>
      </c>
      <c r="F53" s="30">
        <f t="shared" si="0"/>
        <v>0</v>
      </c>
      <c r="G53" s="106">
        <f t="shared" si="1"/>
        <v>675419</v>
      </c>
    </row>
    <row r="54" spans="1:7" ht="15" customHeight="1" x14ac:dyDescent="0.25">
      <c r="A54" s="23"/>
      <c r="B54" s="31">
        <v>48</v>
      </c>
      <c r="C54" s="84">
        <f t="shared" si="2"/>
        <v>44589</v>
      </c>
      <c r="D54" s="44">
        <v>27</v>
      </c>
      <c r="E54" s="76">
        <v>725</v>
      </c>
      <c r="F54" s="30">
        <f>D54+E54</f>
        <v>752</v>
      </c>
      <c r="G54" s="106">
        <f t="shared" si="1"/>
        <v>676171</v>
      </c>
    </row>
    <row r="55" spans="1:7" s="1" customFormat="1" ht="15" customHeight="1" x14ac:dyDescent="0.25">
      <c r="A55" s="26"/>
      <c r="B55" s="31">
        <v>49</v>
      </c>
      <c r="C55" s="84">
        <f t="shared" si="2"/>
        <v>44596</v>
      </c>
      <c r="D55" s="44">
        <v>434</v>
      </c>
      <c r="E55" s="76">
        <v>-12</v>
      </c>
      <c r="F55" s="30">
        <f>D55+E55</f>
        <v>422</v>
      </c>
      <c r="G55" s="106">
        <f t="shared" si="1"/>
        <v>676593</v>
      </c>
    </row>
    <row r="56" spans="1:7" ht="15" customHeight="1" x14ac:dyDescent="0.25">
      <c r="A56" s="23"/>
      <c r="B56" s="33">
        <v>50</v>
      </c>
      <c r="C56" s="84">
        <f t="shared" si="2"/>
        <v>44603</v>
      </c>
      <c r="D56" s="44">
        <v>2291</v>
      </c>
      <c r="E56" s="76">
        <v>0</v>
      </c>
      <c r="F56" s="30">
        <f>D56+E56</f>
        <v>2291</v>
      </c>
      <c r="G56" s="106">
        <f t="shared" si="1"/>
        <v>678884</v>
      </c>
    </row>
    <row r="57" spans="1:7" ht="15" customHeight="1" x14ac:dyDescent="0.25">
      <c r="A57" s="23"/>
      <c r="B57" s="29">
        <v>51</v>
      </c>
      <c r="C57" s="84">
        <f t="shared" si="2"/>
        <v>44610</v>
      </c>
      <c r="D57" s="44">
        <v>3211</v>
      </c>
      <c r="E57" s="76">
        <v>0</v>
      </c>
      <c r="F57" s="30">
        <f>D57+E57</f>
        <v>3211</v>
      </c>
      <c r="G57" s="106">
        <f t="shared" si="1"/>
        <v>682095</v>
      </c>
    </row>
    <row r="58" spans="1:7" ht="15" customHeight="1" x14ac:dyDescent="0.25">
      <c r="A58" s="23"/>
      <c r="B58" s="31">
        <v>52</v>
      </c>
      <c r="C58" s="84">
        <f t="shared" si="2"/>
        <v>44617</v>
      </c>
      <c r="D58" s="44">
        <v>4537</v>
      </c>
      <c r="E58" s="76">
        <v>0</v>
      </c>
      <c r="F58" s="30">
        <f>D58+E58</f>
        <v>4537</v>
      </c>
      <c r="G58" s="106">
        <f t="shared" si="1"/>
        <v>686632</v>
      </c>
    </row>
    <row r="59" spans="1:7" ht="15" x14ac:dyDescent="0.25">
      <c r="A59" s="23"/>
      <c r="B59" s="31">
        <v>53</v>
      </c>
      <c r="C59" s="84"/>
      <c r="D59" s="44"/>
      <c r="E59" s="40"/>
      <c r="F59" s="30"/>
      <c r="G59" s="34"/>
    </row>
    <row r="60" spans="1:7" ht="14.25" x14ac:dyDescent="0.2">
      <c r="A60" s="23"/>
      <c r="B60" s="23"/>
      <c r="C60" s="81"/>
      <c r="D60" s="46"/>
      <c r="E60" s="35"/>
      <c r="F60" s="36"/>
      <c r="G60" s="37"/>
    </row>
    <row r="61" spans="1:7" ht="14.25" x14ac:dyDescent="0.2">
      <c r="A61" s="23"/>
      <c r="B61" s="23"/>
      <c r="C61" s="81"/>
      <c r="D61" s="46"/>
      <c r="E61" s="35"/>
      <c r="F61" s="36"/>
      <c r="G61" s="37"/>
    </row>
    <row r="62" spans="1:7" ht="14.25" x14ac:dyDescent="0.2">
      <c r="A62" s="23"/>
      <c r="B62" s="23"/>
      <c r="C62" s="81"/>
      <c r="D62" s="46"/>
      <c r="E62" s="35"/>
      <c r="F62" s="36"/>
      <c r="G62" s="37"/>
    </row>
    <row r="63" spans="1:7" ht="14.25" x14ac:dyDescent="0.2">
      <c r="A63" s="23"/>
      <c r="B63" s="23"/>
      <c r="C63" s="81"/>
      <c r="D63" s="46"/>
      <c r="E63" s="35"/>
      <c r="F63" s="36"/>
      <c r="G63" s="37"/>
    </row>
    <row r="64" spans="1:7" ht="14.25" x14ac:dyDescent="0.2">
      <c r="A64" s="23"/>
      <c r="B64" s="23"/>
      <c r="C64" s="81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5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.42578125" style="2" customWidth="1"/>
    <col min="9" max="9" width="12.28515625" style="2" bestFit="1" customWidth="1"/>
    <col min="10" max="10" width="12.140625" style="2" bestFit="1" customWidth="1"/>
    <col min="11" max="11" width="13.140625" style="2" bestFit="1" customWidth="1"/>
    <col min="12" max="12" width="36" style="2" customWidth="1"/>
    <col min="13" max="16384" width="8.85546875" style="2"/>
  </cols>
  <sheetData>
    <row r="1" spans="1:7" ht="14.25" x14ac:dyDescent="0.2">
      <c r="A1" s="23"/>
      <c r="B1" s="23"/>
      <c r="C1" s="81"/>
      <c r="D1" s="42"/>
      <c r="E1" s="23"/>
      <c r="F1" s="24"/>
      <c r="G1" s="25"/>
    </row>
    <row r="2" spans="1:7" ht="24" customHeight="1" thickBot="1" x14ac:dyDescent="0.25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9.5" thickTop="1" thickBot="1" x14ac:dyDescent="0.3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30.75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0.75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">
      <c r="A6" s="23"/>
      <c r="B6" s="134" t="s">
        <v>53</v>
      </c>
      <c r="C6" s="135"/>
      <c r="D6" s="135"/>
      <c r="E6" s="135"/>
      <c r="F6" s="135"/>
      <c r="G6" s="135"/>
    </row>
    <row r="7" spans="1:7" ht="15" x14ac:dyDescent="0.25">
      <c r="A7" s="23"/>
      <c r="B7" s="31">
        <v>1</v>
      </c>
      <c r="C7" s="84">
        <v>44624</v>
      </c>
      <c r="D7" s="76">
        <v>3081</v>
      </c>
      <c r="E7" s="76">
        <v>-533</v>
      </c>
      <c r="F7" s="30">
        <f t="shared" ref="F7:F53" si="0">D7+E7</f>
        <v>2548</v>
      </c>
      <c r="G7" s="32">
        <f>F7</f>
        <v>2548</v>
      </c>
    </row>
    <row r="8" spans="1:7" ht="15" x14ac:dyDescent="0.25">
      <c r="A8" s="23"/>
      <c r="B8" s="33">
        <v>2</v>
      </c>
      <c r="C8" s="84">
        <f t="shared" ref="C8:C58" si="1">C7+7</f>
        <v>44631</v>
      </c>
      <c r="D8" s="76">
        <v>1067</v>
      </c>
      <c r="E8" s="76">
        <v>-25</v>
      </c>
      <c r="F8" s="30">
        <f t="shared" si="0"/>
        <v>1042</v>
      </c>
      <c r="G8" s="106">
        <f t="shared" ref="G8:G58" si="2">G7+F8</f>
        <v>3590</v>
      </c>
    </row>
    <row r="9" spans="1:7" ht="15" x14ac:dyDescent="0.25">
      <c r="A9" s="23"/>
      <c r="B9" s="29">
        <v>3</v>
      </c>
      <c r="C9" s="84">
        <f t="shared" si="1"/>
        <v>44638</v>
      </c>
      <c r="D9" s="76">
        <v>7405</v>
      </c>
      <c r="E9" s="76">
        <v>0</v>
      </c>
      <c r="F9" s="30">
        <f t="shared" si="0"/>
        <v>7405</v>
      </c>
      <c r="G9" s="106">
        <f t="shared" si="2"/>
        <v>10995</v>
      </c>
    </row>
    <row r="10" spans="1:7" ht="15" x14ac:dyDescent="0.25">
      <c r="A10" s="23"/>
      <c r="B10" s="31">
        <v>4</v>
      </c>
      <c r="C10" s="84">
        <f t="shared" si="1"/>
        <v>44645</v>
      </c>
      <c r="D10" s="76">
        <v>53154</v>
      </c>
      <c r="E10" s="76">
        <v>0</v>
      </c>
      <c r="F10" s="30">
        <f t="shared" si="0"/>
        <v>53154</v>
      </c>
      <c r="G10" s="106">
        <f t="shared" si="2"/>
        <v>64149</v>
      </c>
    </row>
    <row r="11" spans="1:7" ht="15" x14ac:dyDescent="0.25">
      <c r="A11" s="23"/>
      <c r="B11" s="31">
        <v>5</v>
      </c>
      <c r="C11" s="84">
        <f t="shared" si="1"/>
        <v>44652</v>
      </c>
      <c r="D11" s="76">
        <v>3286</v>
      </c>
      <c r="E11" s="76">
        <v>0</v>
      </c>
      <c r="F11" s="30">
        <f t="shared" si="0"/>
        <v>3286</v>
      </c>
      <c r="G11" s="106">
        <f t="shared" si="2"/>
        <v>67435</v>
      </c>
    </row>
    <row r="12" spans="1:7" ht="15" x14ac:dyDescent="0.25">
      <c r="A12" s="23"/>
      <c r="B12" s="33">
        <v>6</v>
      </c>
      <c r="C12" s="84">
        <f t="shared" si="1"/>
        <v>44659</v>
      </c>
      <c r="D12" s="76">
        <v>20183</v>
      </c>
      <c r="E12" s="76">
        <v>0</v>
      </c>
      <c r="F12" s="30">
        <f t="shared" si="0"/>
        <v>20183</v>
      </c>
      <c r="G12" s="106">
        <f t="shared" si="2"/>
        <v>87618</v>
      </c>
    </row>
    <row r="13" spans="1:7" ht="15" x14ac:dyDescent="0.25">
      <c r="A13" s="23"/>
      <c r="B13" s="29">
        <v>7</v>
      </c>
      <c r="C13" s="84">
        <f t="shared" si="1"/>
        <v>44666</v>
      </c>
      <c r="D13" s="76">
        <v>10241</v>
      </c>
      <c r="E13" s="76">
        <v>0</v>
      </c>
      <c r="F13" s="30">
        <f t="shared" si="0"/>
        <v>10241</v>
      </c>
      <c r="G13" s="106">
        <f t="shared" si="2"/>
        <v>97859</v>
      </c>
    </row>
    <row r="14" spans="1:7" ht="15" x14ac:dyDescent="0.25">
      <c r="A14" s="23"/>
      <c r="B14" s="31">
        <v>8</v>
      </c>
      <c r="C14" s="84">
        <f t="shared" si="1"/>
        <v>44673</v>
      </c>
      <c r="D14" s="76">
        <v>26463</v>
      </c>
      <c r="E14" s="76">
        <v>0</v>
      </c>
      <c r="F14" s="30">
        <f t="shared" si="0"/>
        <v>26463</v>
      </c>
      <c r="G14" s="106">
        <f t="shared" si="2"/>
        <v>124322</v>
      </c>
    </row>
    <row r="15" spans="1:7" ht="13.5" customHeight="1" x14ac:dyDescent="0.25">
      <c r="A15" s="23"/>
      <c r="B15" s="31">
        <v>9</v>
      </c>
      <c r="C15" s="84">
        <f t="shared" si="1"/>
        <v>44680</v>
      </c>
      <c r="D15" s="76">
        <v>86517</v>
      </c>
      <c r="E15" s="76">
        <v>192</v>
      </c>
      <c r="F15" s="30">
        <f t="shared" si="0"/>
        <v>86709</v>
      </c>
      <c r="G15" s="106">
        <f t="shared" si="2"/>
        <v>211031</v>
      </c>
    </row>
    <row r="16" spans="1:7" ht="15" x14ac:dyDescent="0.25">
      <c r="A16" s="23"/>
      <c r="B16" s="33">
        <v>10</v>
      </c>
      <c r="C16" s="84">
        <f t="shared" si="1"/>
        <v>44687</v>
      </c>
      <c r="D16" s="76">
        <v>44578</v>
      </c>
      <c r="E16" s="76">
        <v>0</v>
      </c>
      <c r="F16" s="30">
        <f t="shared" si="0"/>
        <v>44578</v>
      </c>
      <c r="G16" s="106">
        <f t="shared" si="2"/>
        <v>255609</v>
      </c>
    </row>
    <row r="17" spans="1:8" ht="15" x14ac:dyDescent="0.25">
      <c r="A17" s="23"/>
      <c r="B17" s="29">
        <v>11</v>
      </c>
      <c r="C17" s="84">
        <f t="shared" si="1"/>
        <v>44694</v>
      </c>
      <c r="D17" s="76">
        <v>50184</v>
      </c>
      <c r="E17" s="76">
        <v>0</v>
      </c>
      <c r="F17" s="30">
        <f t="shared" si="0"/>
        <v>50184</v>
      </c>
      <c r="G17" s="106">
        <f t="shared" si="2"/>
        <v>305793</v>
      </c>
    </row>
    <row r="18" spans="1:8" ht="15" x14ac:dyDescent="0.25">
      <c r="A18" s="23"/>
      <c r="B18" s="31">
        <v>12</v>
      </c>
      <c r="C18" s="84">
        <f t="shared" si="1"/>
        <v>44701</v>
      </c>
      <c r="D18" s="76">
        <v>47331</v>
      </c>
      <c r="E18" s="76">
        <v>0</v>
      </c>
      <c r="F18" s="30">
        <f t="shared" si="0"/>
        <v>47331</v>
      </c>
      <c r="G18" s="106">
        <f t="shared" si="2"/>
        <v>353124</v>
      </c>
    </row>
    <row r="19" spans="1:8" ht="15" x14ac:dyDescent="0.25">
      <c r="A19" s="23"/>
      <c r="B19" s="31">
        <v>13</v>
      </c>
      <c r="C19" s="84">
        <f t="shared" si="1"/>
        <v>44708</v>
      </c>
      <c r="D19" s="76">
        <v>93686</v>
      </c>
      <c r="E19" s="76">
        <v>26416</v>
      </c>
      <c r="F19" s="30">
        <f t="shared" si="0"/>
        <v>120102</v>
      </c>
      <c r="G19" s="106">
        <f t="shared" si="2"/>
        <v>473226</v>
      </c>
    </row>
    <row r="20" spans="1:8" ht="15" x14ac:dyDescent="0.25">
      <c r="A20" s="23"/>
      <c r="B20" s="33">
        <v>14</v>
      </c>
      <c r="C20" s="84">
        <f t="shared" si="1"/>
        <v>44715</v>
      </c>
      <c r="D20" s="76">
        <v>32469</v>
      </c>
      <c r="E20" s="76">
        <v>6538</v>
      </c>
      <c r="F20" s="30">
        <f t="shared" si="0"/>
        <v>39007</v>
      </c>
      <c r="G20" s="106">
        <f t="shared" si="2"/>
        <v>512233</v>
      </c>
    </row>
    <row r="21" spans="1:8" ht="15" x14ac:dyDescent="0.25">
      <c r="A21" s="23"/>
      <c r="B21" s="29">
        <v>15</v>
      </c>
      <c r="C21" s="84">
        <f t="shared" si="1"/>
        <v>44722</v>
      </c>
      <c r="D21" s="76">
        <v>53659</v>
      </c>
      <c r="E21" s="76">
        <v>13960</v>
      </c>
      <c r="F21" s="30">
        <f t="shared" si="0"/>
        <v>67619</v>
      </c>
      <c r="G21" s="106">
        <f t="shared" si="2"/>
        <v>579852</v>
      </c>
    </row>
    <row r="22" spans="1:8" ht="15" x14ac:dyDescent="0.25">
      <c r="A22" s="23"/>
      <c r="B22" s="31">
        <v>16</v>
      </c>
      <c r="C22" s="84">
        <f t="shared" si="1"/>
        <v>44729</v>
      </c>
      <c r="D22" s="76">
        <v>35001</v>
      </c>
      <c r="E22" s="76">
        <v>15082</v>
      </c>
      <c r="F22" s="30">
        <f t="shared" si="0"/>
        <v>50083</v>
      </c>
      <c r="G22" s="106">
        <f t="shared" si="2"/>
        <v>629935</v>
      </c>
    </row>
    <row r="23" spans="1:8" ht="15" x14ac:dyDescent="0.25">
      <c r="A23" s="23"/>
      <c r="B23" s="31">
        <v>17</v>
      </c>
      <c r="C23" s="84">
        <f t="shared" si="1"/>
        <v>44736</v>
      </c>
      <c r="D23" s="78">
        <v>26403</v>
      </c>
      <c r="E23" s="76">
        <v>11679</v>
      </c>
      <c r="F23" s="30">
        <f t="shared" si="0"/>
        <v>38082</v>
      </c>
      <c r="G23" s="106">
        <f t="shared" si="2"/>
        <v>668017</v>
      </c>
    </row>
    <row r="24" spans="1:8" ht="15" customHeight="1" x14ac:dyDescent="0.25">
      <c r="A24" s="23"/>
      <c r="B24" s="33">
        <v>18</v>
      </c>
      <c r="C24" s="84">
        <f t="shared" si="1"/>
        <v>44743</v>
      </c>
      <c r="D24" s="78">
        <v>23632</v>
      </c>
      <c r="E24" s="76">
        <v>9864</v>
      </c>
      <c r="F24" s="30">
        <f t="shared" si="0"/>
        <v>33496</v>
      </c>
      <c r="G24" s="106">
        <f t="shared" si="2"/>
        <v>701513</v>
      </c>
    </row>
    <row r="25" spans="1:8" ht="15" customHeight="1" x14ac:dyDescent="0.25">
      <c r="A25" s="23"/>
      <c r="B25" s="29">
        <v>19</v>
      </c>
      <c r="C25" s="84">
        <f t="shared" si="1"/>
        <v>44750</v>
      </c>
      <c r="D25" s="78">
        <v>41333</v>
      </c>
      <c r="E25" s="76">
        <v>838</v>
      </c>
      <c r="F25" s="30">
        <f t="shared" si="0"/>
        <v>42171</v>
      </c>
      <c r="G25" s="106">
        <f t="shared" si="2"/>
        <v>743684</v>
      </c>
    </row>
    <row r="26" spans="1:8" ht="15" customHeight="1" x14ac:dyDescent="0.25">
      <c r="A26" s="23"/>
      <c r="B26" s="31">
        <v>20</v>
      </c>
      <c r="C26" s="84">
        <f t="shared" si="1"/>
        <v>44757</v>
      </c>
      <c r="D26" s="78">
        <v>32994</v>
      </c>
      <c r="E26" s="76">
        <v>1128</v>
      </c>
      <c r="F26" s="30">
        <f t="shared" si="0"/>
        <v>34122</v>
      </c>
      <c r="G26" s="106">
        <f t="shared" si="2"/>
        <v>777806</v>
      </c>
    </row>
    <row r="27" spans="1:8" ht="15" customHeight="1" x14ac:dyDescent="0.25">
      <c r="A27" s="23"/>
      <c r="B27" s="31">
        <v>21</v>
      </c>
      <c r="C27" s="84">
        <f t="shared" si="1"/>
        <v>44764</v>
      </c>
      <c r="D27" s="78">
        <v>17651</v>
      </c>
      <c r="E27" s="76">
        <v>-204</v>
      </c>
      <c r="F27" s="30">
        <f t="shared" si="0"/>
        <v>17447</v>
      </c>
      <c r="G27" s="106">
        <f t="shared" si="2"/>
        <v>795253</v>
      </c>
    </row>
    <row r="28" spans="1:8" ht="15" customHeight="1" x14ac:dyDescent="0.25">
      <c r="A28" s="23"/>
      <c r="B28" s="33">
        <v>22</v>
      </c>
      <c r="C28" s="84">
        <f t="shared" si="1"/>
        <v>44771</v>
      </c>
      <c r="D28" s="78">
        <v>11409</v>
      </c>
      <c r="E28" s="76">
        <v>4382</v>
      </c>
      <c r="F28" s="30">
        <f t="shared" si="0"/>
        <v>15791</v>
      </c>
      <c r="G28" s="106">
        <f t="shared" si="2"/>
        <v>811044</v>
      </c>
      <c r="H28" s="45"/>
    </row>
    <row r="29" spans="1:8" ht="15" customHeight="1" x14ac:dyDescent="0.25">
      <c r="A29" s="23"/>
      <c r="B29" s="29">
        <v>23</v>
      </c>
      <c r="C29" s="84">
        <f t="shared" si="1"/>
        <v>44778</v>
      </c>
      <c r="D29" s="78">
        <v>5435</v>
      </c>
      <c r="E29" s="76">
        <v>238</v>
      </c>
      <c r="F29" s="30">
        <f t="shared" si="0"/>
        <v>5673</v>
      </c>
      <c r="G29" s="106">
        <f t="shared" si="2"/>
        <v>816717</v>
      </c>
    </row>
    <row r="30" spans="1:8" ht="15" customHeight="1" x14ac:dyDescent="0.25">
      <c r="A30" s="23"/>
      <c r="B30" s="31">
        <v>24</v>
      </c>
      <c r="C30" s="84">
        <f t="shared" si="1"/>
        <v>44785</v>
      </c>
      <c r="D30" s="78">
        <v>5594</v>
      </c>
      <c r="E30" s="76">
        <v>147</v>
      </c>
      <c r="F30" s="30">
        <f t="shared" si="0"/>
        <v>5741</v>
      </c>
      <c r="G30" s="106">
        <f t="shared" si="2"/>
        <v>822458</v>
      </c>
    </row>
    <row r="31" spans="1:8" ht="15" customHeight="1" x14ac:dyDescent="0.25">
      <c r="A31" s="23"/>
      <c r="B31" s="31">
        <v>25</v>
      </c>
      <c r="C31" s="84">
        <f t="shared" si="1"/>
        <v>44792</v>
      </c>
      <c r="D31" s="44">
        <v>3232</v>
      </c>
      <c r="E31" s="76">
        <v>-409</v>
      </c>
      <c r="F31" s="30">
        <f t="shared" si="0"/>
        <v>2823</v>
      </c>
      <c r="G31" s="106">
        <f t="shared" si="2"/>
        <v>825281</v>
      </c>
    </row>
    <row r="32" spans="1:8" ht="15" customHeight="1" x14ac:dyDescent="0.25">
      <c r="A32" s="23"/>
      <c r="B32" s="33">
        <v>26</v>
      </c>
      <c r="C32" s="84">
        <f t="shared" si="1"/>
        <v>44799</v>
      </c>
      <c r="D32" s="44">
        <v>2089</v>
      </c>
      <c r="E32" s="76">
        <v>-39</v>
      </c>
      <c r="F32" s="30">
        <f t="shared" si="0"/>
        <v>2050</v>
      </c>
      <c r="G32" s="106">
        <f t="shared" si="2"/>
        <v>827331</v>
      </c>
    </row>
    <row r="33" spans="1:7" ht="15" customHeight="1" x14ac:dyDescent="0.25">
      <c r="A33" s="23"/>
      <c r="B33" s="29">
        <v>27</v>
      </c>
      <c r="C33" s="84">
        <f t="shared" si="1"/>
        <v>44806</v>
      </c>
      <c r="D33" s="44">
        <v>1193</v>
      </c>
      <c r="E33" s="76">
        <v>148</v>
      </c>
      <c r="F33" s="30">
        <f t="shared" si="0"/>
        <v>1341</v>
      </c>
      <c r="G33" s="106">
        <f t="shared" si="2"/>
        <v>828672</v>
      </c>
    </row>
    <row r="34" spans="1:7" ht="15" customHeight="1" x14ac:dyDescent="0.25">
      <c r="A34" s="23"/>
      <c r="B34" s="31">
        <v>28</v>
      </c>
      <c r="C34" s="84">
        <f t="shared" si="1"/>
        <v>44813</v>
      </c>
      <c r="D34" s="44">
        <v>1438</v>
      </c>
      <c r="E34" s="76">
        <v>-30</v>
      </c>
      <c r="F34" s="30">
        <f t="shared" si="0"/>
        <v>1408</v>
      </c>
      <c r="G34" s="106">
        <f t="shared" si="2"/>
        <v>830080</v>
      </c>
    </row>
    <row r="35" spans="1:7" ht="16.5" customHeight="1" x14ac:dyDescent="0.25">
      <c r="A35" s="23"/>
      <c r="B35" s="31">
        <v>29</v>
      </c>
      <c r="C35" s="84">
        <f t="shared" si="1"/>
        <v>44820</v>
      </c>
      <c r="D35" s="44">
        <v>1113</v>
      </c>
      <c r="E35" s="76">
        <v>-55</v>
      </c>
      <c r="F35" s="30">
        <f t="shared" si="0"/>
        <v>1058</v>
      </c>
      <c r="G35" s="106">
        <f t="shared" si="2"/>
        <v>831138</v>
      </c>
    </row>
    <row r="36" spans="1:7" ht="17.25" customHeight="1" x14ac:dyDescent="0.25">
      <c r="A36" s="23"/>
      <c r="B36" s="33">
        <v>30</v>
      </c>
      <c r="C36" s="84">
        <f t="shared" si="1"/>
        <v>44827</v>
      </c>
      <c r="D36" s="44">
        <v>1173</v>
      </c>
      <c r="E36" s="76">
        <v>-190</v>
      </c>
      <c r="F36" s="30">
        <f t="shared" si="0"/>
        <v>983</v>
      </c>
      <c r="G36" s="106">
        <f t="shared" si="2"/>
        <v>832121</v>
      </c>
    </row>
    <row r="37" spans="1:7" ht="15" customHeight="1" x14ac:dyDescent="0.25">
      <c r="A37" s="23"/>
      <c r="B37" s="29">
        <v>31</v>
      </c>
      <c r="C37" s="84">
        <f t="shared" si="1"/>
        <v>44834</v>
      </c>
      <c r="D37" s="44">
        <v>260</v>
      </c>
      <c r="E37" s="76">
        <v>400</v>
      </c>
      <c r="F37" s="30">
        <f t="shared" si="0"/>
        <v>660</v>
      </c>
      <c r="G37" s="106">
        <f t="shared" si="2"/>
        <v>832781</v>
      </c>
    </row>
    <row r="38" spans="1:7" ht="15" customHeight="1" x14ac:dyDescent="0.25">
      <c r="A38" s="23"/>
      <c r="B38" s="31">
        <v>32</v>
      </c>
      <c r="C38" s="84">
        <f t="shared" si="1"/>
        <v>44841</v>
      </c>
      <c r="D38" s="40">
        <v>337</v>
      </c>
      <c r="E38" s="76">
        <v>17</v>
      </c>
      <c r="F38" s="30">
        <f t="shared" si="0"/>
        <v>354</v>
      </c>
      <c r="G38" s="106">
        <f t="shared" si="2"/>
        <v>833135</v>
      </c>
    </row>
    <row r="39" spans="1:7" ht="15" customHeight="1" x14ac:dyDescent="0.25">
      <c r="A39" s="23"/>
      <c r="B39" s="31">
        <v>33</v>
      </c>
      <c r="C39" s="84">
        <f t="shared" si="1"/>
        <v>44848</v>
      </c>
      <c r="D39" s="40">
        <v>255</v>
      </c>
      <c r="E39" s="76">
        <v>210</v>
      </c>
      <c r="F39" s="30">
        <f t="shared" si="0"/>
        <v>465</v>
      </c>
      <c r="G39" s="106">
        <f t="shared" si="2"/>
        <v>833600</v>
      </c>
    </row>
    <row r="40" spans="1:7" ht="15" customHeight="1" x14ac:dyDescent="0.25">
      <c r="A40" s="23"/>
      <c r="B40" s="33">
        <v>34</v>
      </c>
      <c r="C40" s="84">
        <f t="shared" si="1"/>
        <v>44855</v>
      </c>
      <c r="D40" s="40">
        <v>93</v>
      </c>
      <c r="E40" s="76">
        <v>214</v>
      </c>
      <c r="F40" s="30">
        <f t="shared" si="0"/>
        <v>307</v>
      </c>
      <c r="G40" s="106">
        <f t="shared" si="2"/>
        <v>833907</v>
      </c>
    </row>
    <row r="41" spans="1:7" ht="15" customHeight="1" x14ac:dyDescent="0.25">
      <c r="A41" s="23"/>
      <c r="B41" s="29">
        <v>35</v>
      </c>
      <c r="C41" s="84">
        <f t="shared" si="1"/>
        <v>44862</v>
      </c>
      <c r="D41" s="44">
        <v>398</v>
      </c>
      <c r="E41" s="76">
        <v>205</v>
      </c>
      <c r="F41" s="30">
        <f t="shared" si="0"/>
        <v>603</v>
      </c>
      <c r="G41" s="106">
        <f t="shared" si="2"/>
        <v>834510</v>
      </c>
    </row>
    <row r="42" spans="1:7" ht="15" customHeight="1" x14ac:dyDescent="0.25">
      <c r="A42" s="23"/>
      <c r="B42" s="31">
        <v>36</v>
      </c>
      <c r="C42" s="84">
        <f t="shared" si="1"/>
        <v>44869</v>
      </c>
      <c r="D42" s="44">
        <v>439</v>
      </c>
      <c r="E42" s="76">
        <v>481</v>
      </c>
      <c r="F42" s="30">
        <f t="shared" si="0"/>
        <v>920</v>
      </c>
      <c r="G42" s="106">
        <f t="shared" si="2"/>
        <v>835430</v>
      </c>
    </row>
    <row r="43" spans="1:7" ht="15" customHeight="1" x14ac:dyDescent="0.25">
      <c r="A43" s="23"/>
      <c r="B43" s="31">
        <v>37</v>
      </c>
      <c r="C43" s="84">
        <f t="shared" si="1"/>
        <v>44876</v>
      </c>
      <c r="D43" s="44">
        <v>399</v>
      </c>
      <c r="E43" s="76">
        <v>165</v>
      </c>
      <c r="F43" s="30">
        <f t="shared" si="0"/>
        <v>564</v>
      </c>
      <c r="G43" s="106">
        <f t="shared" si="2"/>
        <v>835994</v>
      </c>
    </row>
    <row r="44" spans="1:7" ht="15" customHeight="1" x14ac:dyDescent="0.25">
      <c r="A44" s="23"/>
      <c r="B44" s="33">
        <v>38</v>
      </c>
      <c r="C44" s="84">
        <f t="shared" si="1"/>
        <v>44883</v>
      </c>
      <c r="D44" s="44">
        <v>421</v>
      </c>
      <c r="E44" s="76">
        <v>36</v>
      </c>
      <c r="F44" s="30">
        <f t="shared" si="0"/>
        <v>457</v>
      </c>
      <c r="G44" s="106">
        <f t="shared" si="2"/>
        <v>836451</v>
      </c>
    </row>
    <row r="45" spans="1:7" ht="15" customHeight="1" x14ac:dyDescent="0.25">
      <c r="A45" s="23"/>
      <c r="B45" s="29">
        <v>39</v>
      </c>
      <c r="C45" s="84">
        <f t="shared" si="1"/>
        <v>44890</v>
      </c>
      <c r="D45" s="44">
        <v>309</v>
      </c>
      <c r="E45" s="76">
        <v>69</v>
      </c>
      <c r="F45" s="30">
        <f t="shared" si="0"/>
        <v>378</v>
      </c>
      <c r="G45" s="106">
        <f t="shared" si="2"/>
        <v>836829</v>
      </c>
    </row>
    <row r="46" spans="1:7" ht="15" customHeight="1" x14ac:dyDescent="0.25">
      <c r="A46" s="23"/>
      <c r="B46" s="31">
        <v>40</v>
      </c>
      <c r="C46" s="84">
        <f t="shared" si="1"/>
        <v>44897</v>
      </c>
      <c r="D46" s="44">
        <v>948</v>
      </c>
      <c r="E46" s="76">
        <v>0</v>
      </c>
      <c r="F46" s="30">
        <f t="shared" si="0"/>
        <v>948</v>
      </c>
      <c r="G46" s="106">
        <f t="shared" si="2"/>
        <v>837777</v>
      </c>
    </row>
    <row r="47" spans="1:7" ht="15" customHeight="1" x14ac:dyDescent="0.25">
      <c r="A47" s="23"/>
      <c r="B47" s="31">
        <v>41</v>
      </c>
      <c r="C47" s="84">
        <f t="shared" si="1"/>
        <v>44904</v>
      </c>
      <c r="D47" s="44">
        <v>612</v>
      </c>
      <c r="E47" s="76">
        <v>-15</v>
      </c>
      <c r="F47" s="30">
        <f t="shared" si="0"/>
        <v>597</v>
      </c>
      <c r="G47" s="106">
        <f t="shared" si="2"/>
        <v>838374</v>
      </c>
    </row>
    <row r="48" spans="1:7" ht="15" customHeight="1" x14ac:dyDescent="0.25">
      <c r="A48" s="23"/>
      <c r="B48" s="33">
        <v>42</v>
      </c>
      <c r="C48" s="84">
        <f t="shared" si="1"/>
        <v>44911</v>
      </c>
      <c r="D48" s="44">
        <v>235</v>
      </c>
      <c r="E48" s="76">
        <v>-29</v>
      </c>
      <c r="F48" s="30">
        <f t="shared" si="0"/>
        <v>206</v>
      </c>
      <c r="G48" s="106">
        <f t="shared" si="2"/>
        <v>838580</v>
      </c>
    </row>
    <row r="49" spans="1:7" ht="15" x14ac:dyDescent="0.25">
      <c r="A49" s="23"/>
      <c r="B49" s="29">
        <v>43</v>
      </c>
      <c r="C49" s="84">
        <f t="shared" si="1"/>
        <v>44918</v>
      </c>
      <c r="D49" s="44">
        <v>660</v>
      </c>
      <c r="E49" s="76">
        <v>14</v>
      </c>
      <c r="F49" s="30">
        <f t="shared" si="0"/>
        <v>674</v>
      </c>
      <c r="G49" s="106">
        <f t="shared" si="2"/>
        <v>839254</v>
      </c>
    </row>
    <row r="50" spans="1:7" ht="15" customHeight="1" x14ac:dyDescent="0.25">
      <c r="A50" s="23"/>
      <c r="B50" s="31">
        <v>44</v>
      </c>
      <c r="C50" s="84">
        <f t="shared" si="1"/>
        <v>44925</v>
      </c>
      <c r="D50" s="44">
        <v>10</v>
      </c>
      <c r="E50" s="76">
        <v>105</v>
      </c>
      <c r="F50" s="30">
        <f t="shared" si="0"/>
        <v>115</v>
      </c>
      <c r="G50" s="106">
        <f t="shared" si="2"/>
        <v>839369</v>
      </c>
    </row>
    <row r="51" spans="1:7" ht="15" customHeight="1" x14ac:dyDescent="0.25">
      <c r="A51" s="23"/>
      <c r="B51" s="31">
        <v>45</v>
      </c>
      <c r="C51" s="84">
        <f t="shared" si="1"/>
        <v>44932</v>
      </c>
      <c r="D51" s="44">
        <v>9</v>
      </c>
      <c r="E51" s="76">
        <v>459</v>
      </c>
      <c r="F51" s="30">
        <f t="shared" si="0"/>
        <v>468</v>
      </c>
      <c r="G51" s="106">
        <f t="shared" si="2"/>
        <v>839837</v>
      </c>
    </row>
    <row r="52" spans="1:7" ht="15" customHeight="1" x14ac:dyDescent="0.25">
      <c r="A52" s="23"/>
      <c r="B52" s="33">
        <v>46</v>
      </c>
      <c r="C52" s="84">
        <f t="shared" si="1"/>
        <v>44939</v>
      </c>
      <c r="D52" s="44">
        <v>632</v>
      </c>
      <c r="E52" s="76">
        <v>-30</v>
      </c>
      <c r="F52" s="30">
        <f t="shared" si="0"/>
        <v>602</v>
      </c>
      <c r="G52" s="106">
        <f t="shared" si="2"/>
        <v>840439</v>
      </c>
    </row>
    <row r="53" spans="1:7" ht="15" customHeight="1" x14ac:dyDescent="0.25">
      <c r="A53" s="23"/>
      <c r="B53" s="29">
        <v>47</v>
      </c>
      <c r="C53" s="84">
        <f t="shared" si="1"/>
        <v>44946</v>
      </c>
      <c r="D53" s="44">
        <v>460</v>
      </c>
      <c r="E53" s="76">
        <v>0</v>
      </c>
      <c r="F53" s="30">
        <f t="shared" si="0"/>
        <v>460</v>
      </c>
      <c r="G53" s="106">
        <f t="shared" si="2"/>
        <v>840899</v>
      </c>
    </row>
    <row r="54" spans="1:7" ht="15" customHeight="1" x14ac:dyDescent="0.25">
      <c r="A54" s="23"/>
      <c r="B54" s="31">
        <v>48</v>
      </c>
      <c r="C54" s="84">
        <f t="shared" si="1"/>
        <v>44953</v>
      </c>
      <c r="D54" s="44">
        <v>167</v>
      </c>
      <c r="E54" s="76">
        <v>83</v>
      </c>
      <c r="F54" s="30">
        <f>D54+E54</f>
        <v>250</v>
      </c>
      <c r="G54" s="106">
        <f t="shared" si="2"/>
        <v>841149</v>
      </c>
    </row>
    <row r="55" spans="1:7" s="1" customFormat="1" ht="15" customHeight="1" x14ac:dyDescent="0.25">
      <c r="A55" s="26"/>
      <c r="B55" s="31">
        <v>49</v>
      </c>
      <c r="C55" s="84">
        <f t="shared" si="1"/>
        <v>44960</v>
      </c>
      <c r="D55" s="44">
        <v>259</v>
      </c>
      <c r="E55" s="76">
        <v>0</v>
      </c>
      <c r="F55" s="30">
        <f>D55+E55</f>
        <v>259</v>
      </c>
      <c r="G55" s="106">
        <f t="shared" si="2"/>
        <v>841408</v>
      </c>
    </row>
    <row r="56" spans="1:7" ht="15" customHeight="1" x14ac:dyDescent="0.25">
      <c r="A56" s="23"/>
      <c r="B56" s="33">
        <v>50</v>
      </c>
      <c r="C56" s="84">
        <f t="shared" si="1"/>
        <v>44967</v>
      </c>
      <c r="D56" s="44">
        <v>98</v>
      </c>
      <c r="E56" s="76">
        <v>0</v>
      </c>
      <c r="F56" s="30">
        <f>D56+E56</f>
        <v>98</v>
      </c>
      <c r="G56" s="106">
        <f t="shared" si="2"/>
        <v>841506</v>
      </c>
    </row>
    <row r="57" spans="1:7" ht="15" customHeight="1" x14ac:dyDescent="0.25">
      <c r="A57" s="23"/>
      <c r="B57" s="29">
        <v>51</v>
      </c>
      <c r="C57" s="84">
        <f t="shared" si="1"/>
        <v>44974</v>
      </c>
      <c r="D57" s="44">
        <v>277</v>
      </c>
      <c r="E57" s="76">
        <v>0</v>
      </c>
      <c r="F57" s="30">
        <f>D57+E57</f>
        <v>277</v>
      </c>
      <c r="G57" s="106">
        <f t="shared" si="2"/>
        <v>841783</v>
      </c>
    </row>
    <row r="58" spans="1:7" ht="15" customHeight="1" x14ac:dyDescent="0.25">
      <c r="A58" s="23"/>
      <c r="B58" s="31">
        <v>52</v>
      </c>
      <c r="C58" s="84">
        <f t="shared" si="1"/>
        <v>44981</v>
      </c>
      <c r="D58" s="44">
        <v>901</v>
      </c>
      <c r="E58" s="76">
        <v>0</v>
      </c>
      <c r="F58" s="30">
        <f>D58+E58</f>
        <v>901</v>
      </c>
      <c r="G58" s="106">
        <f t="shared" si="2"/>
        <v>842684</v>
      </c>
    </row>
    <row r="59" spans="1:7" ht="15" x14ac:dyDescent="0.25">
      <c r="A59" s="23"/>
      <c r="B59" s="31">
        <v>53</v>
      </c>
      <c r="C59" s="84"/>
      <c r="D59" s="44"/>
      <c r="E59" s="76"/>
      <c r="F59" s="30"/>
      <c r="G59" s="34"/>
    </row>
    <row r="60" spans="1:7" ht="14.25" x14ac:dyDescent="0.2">
      <c r="A60" s="23"/>
      <c r="B60" s="23"/>
      <c r="C60" s="81"/>
      <c r="D60" s="46"/>
      <c r="E60" s="35"/>
      <c r="F60" s="36"/>
      <c r="G60" s="37"/>
    </row>
    <row r="61" spans="1:7" ht="14.25" x14ac:dyDescent="0.2">
      <c r="A61" s="23"/>
      <c r="B61" s="23"/>
      <c r="C61" s="81"/>
      <c r="D61" s="46"/>
      <c r="E61" s="35"/>
      <c r="F61" s="36"/>
      <c r="G61" s="37"/>
    </row>
    <row r="62" spans="1:7" ht="14.25" x14ac:dyDescent="0.2">
      <c r="A62" s="23"/>
      <c r="B62" s="23"/>
      <c r="C62" s="81"/>
      <c r="D62" s="46"/>
      <c r="E62" s="35"/>
      <c r="F62" s="36"/>
      <c r="G62" s="37"/>
    </row>
    <row r="63" spans="1:7" ht="14.25" x14ac:dyDescent="0.2">
      <c r="A63" s="23"/>
      <c r="B63" s="23"/>
      <c r="C63" s="81"/>
      <c r="D63" s="46"/>
      <c r="E63" s="35"/>
      <c r="F63" s="36"/>
      <c r="G63" s="37"/>
    </row>
    <row r="64" spans="1:7" ht="14.25" x14ac:dyDescent="0.2">
      <c r="A64" s="23"/>
      <c r="B64" s="23"/>
      <c r="C64" s="81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J8" sqref="J8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5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.42578125" style="2" customWidth="1"/>
    <col min="9" max="9" width="12.28515625" style="2" bestFit="1" customWidth="1"/>
    <col min="10" max="10" width="12.140625" style="2" bestFit="1" customWidth="1"/>
    <col min="11" max="11" width="13.140625" style="2" bestFit="1" customWidth="1"/>
    <col min="12" max="12" width="36" style="2" customWidth="1"/>
    <col min="13" max="16384" width="8.85546875" style="2"/>
  </cols>
  <sheetData>
    <row r="1" spans="1:7" ht="14.25" x14ac:dyDescent="0.2">
      <c r="A1" s="23"/>
      <c r="B1" s="23"/>
      <c r="C1" s="81"/>
      <c r="D1" s="42"/>
      <c r="E1" s="23"/>
      <c r="F1" s="24"/>
      <c r="G1" s="25"/>
    </row>
    <row r="2" spans="1:7" ht="24" customHeight="1" thickBot="1" x14ac:dyDescent="0.25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9.5" thickTop="1" thickBot="1" x14ac:dyDescent="0.3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30.75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0.75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">
      <c r="A6" s="23"/>
      <c r="B6" s="134" t="s">
        <v>54</v>
      </c>
      <c r="C6" s="135"/>
      <c r="D6" s="135"/>
      <c r="E6" s="135"/>
      <c r="F6" s="135"/>
      <c r="G6" s="135"/>
    </row>
    <row r="7" spans="1:7" ht="15" x14ac:dyDescent="0.25">
      <c r="A7" s="23"/>
      <c r="B7" s="31">
        <v>1</v>
      </c>
      <c r="C7" s="84">
        <v>44988</v>
      </c>
      <c r="D7" s="76">
        <v>527</v>
      </c>
      <c r="E7" s="76">
        <v>-276</v>
      </c>
      <c r="F7" s="30">
        <f t="shared" ref="F7:F53" si="0">D7+E7</f>
        <v>251</v>
      </c>
      <c r="G7" s="32">
        <f>F7</f>
        <v>251</v>
      </c>
    </row>
    <row r="8" spans="1:7" ht="15" x14ac:dyDescent="0.25">
      <c r="A8" s="23"/>
      <c r="B8" s="33">
        <v>2</v>
      </c>
      <c r="C8" s="84">
        <f t="shared" ref="C8:C58" si="1">C7+7</f>
        <v>44995</v>
      </c>
      <c r="D8" s="76">
        <v>1313</v>
      </c>
      <c r="E8" s="76">
        <v>254</v>
      </c>
      <c r="F8" s="30">
        <f t="shared" si="0"/>
        <v>1567</v>
      </c>
      <c r="G8" s="106">
        <f t="shared" ref="G8:G58" si="2">G7+F8</f>
        <v>1818</v>
      </c>
    </row>
    <row r="9" spans="1:7" ht="15" x14ac:dyDescent="0.25">
      <c r="A9" s="23"/>
      <c r="B9" s="29">
        <v>3</v>
      </c>
      <c r="C9" s="84">
        <f t="shared" si="1"/>
        <v>45002</v>
      </c>
      <c r="D9" s="76">
        <v>8251</v>
      </c>
      <c r="E9" s="76">
        <v>538</v>
      </c>
      <c r="F9" s="30">
        <f t="shared" si="0"/>
        <v>8789</v>
      </c>
      <c r="G9" s="106">
        <f t="shared" si="2"/>
        <v>10607</v>
      </c>
    </row>
    <row r="10" spans="1:7" ht="15" x14ac:dyDescent="0.25">
      <c r="A10" s="23"/>
      <c r="B10" s="31">
        <v>4</v>
      </c>
      <c r="C10" s="84">
        <f t="shared" si="1"/>
        <v>45009</v>
      </c>
      <c r="D10" s="76">
        <v>21282</v>
      </c>
      <c r="E10" s="76">
        <v>-506</v>
      </c>
      <c r="F10" s="30">
        <f t="shared" si="0"/>
        <v>20776</v>
      </c>
      <c r="G10" s="106">
        <f t="shared" si="2"/>
        <v>31383</v>
      </c>
    </row>
    <row r="11" spans="1:7" ht="15" x14ac:dyDescent="0.25">
      <c r="A11" s="23"/>
      <c r="B11" s="31">
        <v>5</v>
      </c>
      <c r="C11" s="84">
        <f t="shared" si="1"/>
        <v>45016</v>
      </c>
      <c r="D11" s="76">
        <v>22199</v>
      </c>
      <c r="E11" s="76">
        <v>-235</v>
      </c>
      <c r="F11" s="30">
        <f t="shared" si="0"/>
        <v>21964</v>
      </c>
      <c r="G11" s="106">
        <f t="shared" si="2"/>
        <v>53347</v>
      </c>
    </row>
    <row r="12" spans="1:7" ht="15" x14ac:dyDescent="0.25">
      <c r="A12" s="23"/>
      <c r="B12" s="33">
        <v>6</v>
      </c>
      <c r="C12" s="84">
        <f t="shared" si="1"/>
        <v>45023</v>
      </c>
      <c r="D12" s="76">
        <v>27513</v>
      </c>
      <c r="E12" s="76">
        <v>4</v>
      </c>
      <c r="F12" s="30">
        <f t="shared" si="0"/>
        <v>27517</v>
      </c>
      <c r="G12" s="106">
        <f t="shared" si="2"/>
        <v>80864</v>
      </c>
    </row>
    <row r="13" spans="1:7" ht="15" x14ac:dyDescent="0.25">
      <c r="A13" s="23"/>
      <c r="B13" s="29">
        <v>7</v>
      </c>
      <c r="C13" s="84">
        <f t="shared" si="1"/>
        <v>45030</v>
      </c>
      <c r="D13" s="76">
        <v>48848</v>
      </c>
      <c r="E13" s="76">
        <v>1282</v>
      </c>
      <c r="F13" s="30">
        <f t="shared" si="0"/>
        <v>50130</v>
      </c>
      <c r="G13" s="106">
        <f t="shared" si="2"/>
        <v>130994</v>
      </c>
    </row>
    <row r="14" spans="1:7" ht="15" x14ac:dyDescent="0.25">
      <c r="A14" s="23"/>
      <c r="B14" s="31">
        <v>8</v>
      </c>
      <c r="C14" s="84">
        <f t="shared" si="1"/>
        <v>45037</v>
      </c>
      <c r="D14" s="76">
        <v>78641</v>
      </c>
      <c r="E14" s="76">
        <v>274</v>
      </c>
      <c r="F14" s="30">
        <f t="shared" si="0"/>
        <v>78915</v>
      </c>
      <c r="G14" s="106">
        <f t="shared" si="2"/>
        <v>209909</v>
      </c>
    </row>
    <row r="15" spans="1:7" ht="13.5" customHeight="1" x14ac:dyDescent="0.25">
      <c r="A15" s="23"/>
      <c r="B15" s="31">
        <v>9</v>
      </c>
      <c r="C15" s="84">
        <f t="shared" si="1"/>
        <v>45044</v>
      </c>
      <c r="D15" s="76">
        <v>60617</v>
      </c>
      <c r="E15" s="76">
        <v>4083</v>
      </c>
      <c r="F15" s="30">
        <f t="shared" si="0"/>
        <v>64700</v>
      </c>
      <c r="G15" s="106">
        <f t="shared" si="2"/>
        <v>274609</v>
      </c>
    </row>
    <row r="16" spans="1:7" ht="15" x14ac:dyDescent="0.25">
      <c r="A16" s="23"/>
      <c r="B16" s="33">
        <v>10</v>
      </c>
      <c r="C16" s="84">
        <f t="shared" si="1"/>
        <v>45051</v>
      </c>
      <c r="D16" s="76">
        <v>48246</v>
      </c>
      <c r="E16" s="76">
        <v>-168</v>
      </c>
      <c r="F16" s="30">
        <f t="shared" si="0"/>
        <v>48078</v>
      </c>
      <c r="G16" s="106">
        <f t="shared" si="2"/>
        <v>322687</v>
      </c>
    </row>
    <row r="17" spans="1:8" ht="15" x14ac:dyDescent="0.25">
      <c r="A17" s="23"/>
      <c r="B17" s="29">
        <v>11</v>
      </c>
      <c r="C17" s="84">
        <f t="shared" si="1"/>
        <v>45058</v>
      </c>
      <c r="D17" s="76">
        <v>36094</v>
      </c>
      <c r="E17" s="76">
        <v>864</v>
      </c>
      <c r="F17" s="30">
        <f t="shared" si="0"/>
        <v>36958</v>
      </c>
      <c r="G17" s="106">
        <f t="shared" si="2"/>
        <v>359645</v>
      </c>
    </row>
    <row r="18" spans="1:8" ht="15" x14ac:dyDescent="0.25">
      <c r="A18" s="23"/>
      <c r="B18" s="31">
        <v>12</v>
      </c>
      <c r="C18" s="84">
        <f t="shared" si="1"/>
        <v>45065</v>
      </c>
      <c r="D18" s="76">
        <v>39704</v>
      </c>
      <c r="E18" s="76">
        <v>1185</v>
      </c>
      <c r="F18" s="30">
        <f t="shared" si="0"/>
        <v>40889</v>
      </c>
      <c r="G18" s="106">
        <f t="shared" si="2"/>
        <v>400534</v>
      </c>
    </row>
    <row r="19" spans="1:8" ht="15" x14ac:dyDescent="0.25">
      <c r="A19" s="23"/>
      <c r="B19" s="31">
        <v>13</v>
      </c>
      <c r="C19" s="84">
        <f t="shared" si="1"/>
        <v>45072</v>
      </c>
      <c r="D19" s="76">
        <v>61116</v>
      </c>
      <c r="E19" s="76">
        <v>-4892</v>
      </c>
      <c r="F19" s="30">
        <f t="shared" si="0"/>
        <v>56224</v>
      </c>
      <c r="G19" s="106">
        <f t="shared" si="2"/>
        <v>456758</v>
      </c>
    </row>
    <row r="20" spans="1:8" ht="15" x14ac:dyDescent="0.25">
      <c r="A20" s="23"/>
      <c r="B20" s="33">
        <v>14</v>
      </c>
      <c r="C20" s="84">
        <f t="shared" si="1"/>
        <v>45079</v>
      </c>
      <c r="D20" s="76">
        <v>30242</v>
      </c>
      <c r="E20" s="76">
        <v>3104</v>
      </c>
      <c r="F20" s="30">
        <f t="shared" si="0"/>
        <v>33346</v>
      </c>
      <c r="G20" s="106">
        <f t="shared" si="2"/>
        <v>490104</v>
      </c>
    </row>
    <row r="21" spans="1:8" ht="15" x14ac:dyDescent="0.25">
      <c r="A21" s="23"/>
      <c r="B21" s="29">
        <v>15</v>
      </c>
      <c r="C21" s="84">
        <f t="shared" si="1"/>
        <v>45086</v>
      </c>
      <c r="D21" s="76">
        <v>38153</v>
      </c>
      <c r="E21" s="76">
        <v>413</v>
      </c>
      <c r="F21" s="30">
        <f t="shared" si="0"/>
        <v>38566</v>
      </c>
      <c r="G21" s="106">
        <f t="shared" si="2"/>
        <v>528670</v>
      </c>
    </row>
    <row r="22" spans="1:8" ht="15" x14ac:dyDescent="0.25">
      <c r="A22" s="23"/>
      <c r="B22" s="31">
        <v>16</v>
      </c>
      <c r="C22" s="84">
        <f t="shared" si="1"/>
        <v>45093</v>
      </c>
      <c r="D22" s="76">
        <v>34086</v>
      </c>
      <c r="E22" s="76">
        <v>-1062</v>
      </c>
      <c r="F22" s="30">
        <f t="shared" si="0"/>
        <v>33024</v>
      </c>
      <c r="G22" s="106">
        <f t="shared" si="2"/>
        <v>561694</v>
      </c>
    </row>
    <row r="23" spans="1:8" ht="15" x14ac:dyDescent="0.25">
      <c r="A23" s="23"/>
      <c r="B23" s="31">
        <v>17</v>
      </c>
      <c r="C23" s="84">
        <f t="shared" si="1"/>
        <v>45100</v>
      </c>
      <c r="D23" s="76">
        <v>28674</v>
      </c>
      <c r="E23" s="76">
        <v>-695</v>
      </c>
      <c r="F23" s="30">
        <f t="shared" si="0"/>
        <v>27979</v>
      </c>
      <c r="G23" s="106">
        <f t="shared" si="2"/>
        <v>589673</v>
      </c>
    </row>
    <row r="24" spans="1:8" ht="15" customHeight="1" x14ac:dyDescent="0.25">
      <c r="A24" s="23"/>
      <c r="B24" s="33">
        <v>18</v>
      </c>
      <c r="C24" s="84">
        <f t="shared" si="1"/>
        <v>45107</v>
      </c>
      <c r="D24" s="76">
        <v>23395</v>
      </c>
      <c r="E24" s="76">
        <v>4642</v>
      </c>
      <c r="F24" s="30">
        <f t="shared" si="0"/>
        <v>28037</v>
      </c>
      <c r="G24" s="106">
        <f t="shared" si="2"/>
        <v>617710</v>
      </c>
    </row>
    <row r="25" spans="1:8" ht="15" customHeight="1" x14ac:dyDescent="0.25">
      <c r="A25" s="23"/>
      <c r="B25" s="29">
        <v>19</v>
      </c>
      <c r="C25" s="84">
        <f t="shared" si="1"/>
        <v>45114</v>
      </c>
      <c r="D25" s="76">
        <v>26566</v>
      </c>
      <c r="E25" s="76">
        <v>271</v>
      </c>
      <c r="F25" s="30">
        <f t="shared" si="0"/>
        <v>26837</v>
      </c>
      <c r="G25" s="106">
        <f t="shared" si="2"/>
        <v>644547</v>
      </c>
    </row>
    <row r="26" spans="1:8" ht="15" customHeight="1" x14ac:dyDescent="0.25">
      <c r="A26" s="23"/>
      <c r="B26" s="31">
        <v>20</v>
      </c>
      <c r="C26" s="84">
        <f t="shared" si="1"/>
        <v>45121</v>
      </c>
      <c r="D26" s="76">
        <v>23207</v>
      </c>
      <c r="E26" s="76">
        <v>-2380</v>
      </c>
      <c r="F26" s="30">
        <f t="shared" si="0"/>
        <v>20827</v>
      </c>
      <c r="G26" s="106">
        <f t="shared" si="2"/>
        <v>665374</v>
      </c>
    </row>
    <row r="27" spans="1:8" ht="15" customHeight="1" x14ac:dyDescent="0.25">
      <c r="A27" s="23"/>
      <c r="B27" s="31">
        <v>21</v>
      </c>
      <c r="C27" s="84">
        <f t="shared" si="1"/>
        <v>45128</v>
      </c>
      <c r="D27" s="76">
        <v>18070</v>
      </c>
      <c r="E27" s="76">
        <v>-1170</v>
      </c>
      <c r="F27" s="30">
        <f t="shared" si="0"/>
        <v>16900</v>
      </c>
      <c r="G27" s="106">
        <f t="shared" si="2"/>
        <v>682274</v>
      </c>
    </row>
    <row r="28" spans="1:8" ht="15" customHeight="1" x14ac:dyDescent="0.25">
      <c r="A28" s="23"/>
      <c r="B28" s="33">
        <v>22</v>
      </c>
      <c r="C28" s="84">
        <f t="shared" si="1"/>
        <v>45135</v>
      </c>
      <c r="D28" s="76">
        <v>12224</v>
      </c>
      <c r="E28" s="76">
        <v>-1462</v>
      </c>
      <c r="F28" s="30">
        <f t="shared" si="0"/>
        <v>10762</v>
      </c>
      <c r="G28" s="106">
        <f t="shared" si="2"/>
        <v>693036</v>
      </c>
      <c r="H28" s="45"/>
    </row>
    <row r="29" spans="1:8" ht="15" customHeight="1" x14ac:dyDescent="0.25">
      <c r="A29" s="23"/>
      <c r="B29" s="29">
        <v>23</v>
      </c>
      <c r="C29" s="84">
        <f t="shared" si="1"/>
        <v>45142</v>
      </c>
      <c r="D29" s="76">
        <v>8285</v>
      </c>
      <c r="E29" s="76">
        <v>-1197</v>
      </c>
      <c r="F29" s="30">
        <f t="shared" si="0"/>
        <v>7088</v>
      </c>
      <c r="G29" s="106">
        <f t="shared" si="2"/>
        <v>700124</v>
      </c>
    </row>
    <row r="30" spans="1:8" ht="15" customHeight="1" x14ac:dyDescent="0.25">
      <c r="A30" s="23"/>
      <c r="B30" s="31">
        <v>24</v>
      </c>
      <c r="C30" s="84">
        <f t="shared" si="1"/>
        <v>45149</v>
      </c>
      <c r="D30" s="76">
        <v>5017</v>
      </c>
      <c r="E30" s="76">
        <v>-1104</v>
      </c>
      <c r="F30" s="30">
        <f t="shared" si="0"/>
        <v>3913</v>
      </c>
      <c r="G30" s="106">
        <f t="shared" si="2"/>
        <v>704037</v>
      </c>
    </row>
    <row r="31" spans="1:8" ht="15" customHeight="1" x14ac:dyDescent="0.25">
      <c r="A31" s="23"/>
      <c r="B31" s="31">
        <v>25</v>
      </c>
      <c r="C31" s="84">
        <f t="shared" si="1"/>
        <v>45156</v>
      </c>
      <c r="D31" s="76">
        <v>4457</v>
      </c>
      <c r="E31" s="76">
        <v>-1635</v>
      </c>
      <c r="F31" s="30">
        <f t="shared" si="0"/>
        <v>2822</v>
      </c>
      <c r="G31" s="106">
        <f t="shared" si="2"/>
        <v>706859</v>
      </c>
    </row>
    <row r="32" spans="1:8" ht="15" customHeight="1" x14ac:dyDescent="0.25">
      <c r="A32" s="23"/>
      <c r="B32" s="33">
        <v>26</v>
      </c>
      <c r="C32" s="84">
        <f t="shared" si="1"/>
        <v>45163</v>
      </c>
      <c r="D32" s="76">
        <v>1745</v>
      </c>
      <c r="E32" s="76">
        <v>-243</v>
      </c>
      <c r="F32" s="30">
        <f t="shared" si="0"/>
        <v>1502</v>
      </c>
      <c r="G32" s="106">
        <f t="shared" si="2"/>
        <v>708361</v>
      </c>
    </row>
    <row r="33" spans="1:7" ht="15" customHeight="1" x14ac:dyDescent="0.25">
      <c r="A33" s="23"/>
      <c r="B33" s="29">
        <v>27</v>
      </c>
      <c r="C33" s="84">
        <f t="shared" si="1"/>
        <v>45170</v>
      </c>
      <c r="D33" s="76">
        <v>814</v>
      </c>
      <c r="E33" s="76">
        <v>-51</v>
      </c>
      <c r="F33" s="30">
        <f t="shared" si="0"/>
        <v>763</v>
      </c>
      <c r="G33" s="106">
        <f t="shared" si="2"/>
        <v>709124</v>
      </c>
    </row>
    <row r="34" spans="1:7" ht="15" customHeight="1" x14ac:dyDescent="0.25">
      <c r="A34" s="23"/>
      <c r="B34" s="31">
        <v>28</v>
      </c>
      <c r="C34" s="84">
        <f t="shared" si="1"/>
        <v>45177</v>
      </c>
      <c r="D34" s="76">
        <v>2261</v>
      </c>
      <c r="E34" s="76">
        <v>-1769</v>
      </c>
      <c r="F34" s="30">
        <f t="shared" si="0"/>
        <v>492</v>
      </c>
      <c r="G34" s="106">
        <f t="shared" si="2"/>
        <v>709616</v>
      </c>
    </row>
    <row r="35" spans="1:7" ht="16.5" customHeight="1" x14ac:dyDescent="0.25">
      <c r="A35" s="23"/>
      <c r="B35" s="31">
        <v>29</v>
      </c>
      <c r="C35" s="84">
        <f t="shared" si="1"/>
        <v>45184</v>
      </c>
      <c r="D35" s="76">
        <v>399</v>
      </c>
      <c r="E35" s="76">
        <v>-6</v>
      </c>
      <c r="F35" s="30">
        <f t="shared" si="0"/>
        <v>393</v>
      </c>
      <c r="G35" s="106">
        <f t="shared" si="2"/>
        <v>710009</v>
      </c>
    </row>
    <row r="36" spans="1:7" ht="17.25" customHeight="1" x14ac:dyDescent="0.25">
      <c r="A36" s="23"/>
      <c r="B36" s="33">
        <v>30</v>
      </c>
      <c r="C36" s="84">
        <f t="shared" si="1"/>
        <v>45191</v>
      </c>
      <c r="D36" s="76">
        <v>0</v>
      </c>
      <c r="E36" s="76">
        <v>603</v>
      </c>
      <c r="F36" s="30">
        <f t="shared" si="0"/>
        <v>603</v>
      </c>
      <c r="G36" s="106">
        <f t="shared" si="2"/>
        <v>710612</v>
      </c>
    </row>
    <row r="37" spans="1:7" ht="15" customHeight="1" x14ac:dyDescent="0.25">
      <c r="A37" s="23"/>
      <c r="B37" s="29">
        <v>31</v>
      </c>
      <c r="C37" s="84">
        <f t="shared" si="1"/>
        <v>45198</v>
      </c>
      <c r="D37" s="76">
        <v>305</v>
      </c>
      <c r="E37" s="76">
        <v>55</v>
      </c>
      <c r="F37" s="30">
        <f t="shared" si="0"/>
        <v>360</v>
      </c>
      <c r="G37" s="106">
        <f t="shared" si="2"/>
        <v>710972</v>
      </c>
    </row>
    <row r="38" spans="1:7" ht="15" customHeight="1" x14ac:dyDescent="0.25">
      <c r="A38" s="23"/>
      <c r="B38" s="31">
        <v>32</v>
      </c>
      <c r="C38" s="84">
        <f t="shared" si="1"/>
        <v>45205</v>
      </c>
      <c r="D38" s="76">
        <v>303</v>
      </c>
      <c r="E38" s="76">
        <v>111</v>
      </c>
      <c r="F38" s="30">
        <f t="shared" si="0"/>
        <v>414</v>
      </c>
      <c r="G38" s="106">
        <f t="shared" si="2"/>
        <v>711386</v>
      </c>
    </row>
    <row r="39" spans="1:7" ht="15" customHeight="1" x14ac:dyDescent="0.25">
      <c r="A39" s="23"/>
      <c r="B39" s="31">
        <v>33</v>
      </c>
      <c r="C39" s="84">
        <f t="shared" si="1"/>
        <v>45212</v>
      </c>
      <c r="D39" s="76">
        <v>245</v>
      </c>
      <c r="E39" s="76">
        <v>57</v>
      </c>
      <c r="F39" s="30">
        <f t="shared" si="0"/>
        <v>302</v>
      </c>
      <c r="G39" s="106">
        <f t="shared" si="2"/>
        <v>711688</v>
      </c>
    </row>
    <row r="40" spans="1:7" ht="15" customHeight="1" x14ac:dyDescent="0.25">
      <c r="A40" s="23"/>
      <c r="B40" s="33">
        <v>34</v>
      </c>
      <c r="C40" s="84">
        <f t="shared" si="1"/>
        <v>45219</v>
      </c>
      <c r="D40" s="76">
        <v>286</v>
      </c>
      <c r="E40" s="76">
        <v>54</v>
      </c>
      <c r="F40" s="30">
        <f t="shared" si="0"/>
        <v>340</v>
      </c>
      <c r="G40" s="106">
        <f t="shared" si="2"/>
        <v>712028</v>
      </c>
    </row>
    <row r="41" spans="1:7" ht="15" customHeight="1" x14ac:dyDescent="0.25">
      <c r="A41" s="23"/>
      <c r="B41" s="29">
        <v>35</v>
      </c>
      <c r="C41" s="84">
        <f t="shared" si="1"/>
        <v>45226</v>
      </c>
      <c r="D41" s="76">
        <v>72</v>
      </c>
      <c r="E41" s="76">
        <v>17</v>
      </c>
      <c r="F41" s="30">
        <f t="shared" si="0"/>
        <v>89</v>
      </c>
      <c r="G41" s="106">
        <f t="shared" si="2"/>
        <v>712117</v>
      </c>
    </row>
    <row r="42" spans="1:7" ht="15" customHeight="1" x14ac:dyDescent="0.25">
      <c r="A42" s="23"/>
      <c r="B42" s="31">
        <v>36</v>
      </c>
      <c r="C42" s="84">
        <f t="shared" si="1"/>
        <v>45233</v>
      </c>
      <c r="D42" s="76">
        <v>487</v>
      </c>
      <c r="E42" s="76">
        <v>92</v>
      </c>
      <c r="F42" s="30">
        <f t="shared" si="0"/>
        <v>579</v>
      </c>
      <c r="G42" s="106">
        <f t="shared" si="2"/>
        <v>712696</v>
      </c>
    </row>
    <row r="43" spans="1:7" ht="15" customHeight="1" x14ac:dyDescent="0.25">
      <c r="A43" s="23"/>
      <c r="B43" s="31">
        <v>37</v>
      </c>
      <c r="C43" s="84">
        <f t="shared" si="1"/>
        <v>45240</v>
      </c>
      <c r="D43" s="76">
        <v>879</v>
      </c>
      <c r="E43" s="76">
        <v>34</v>
      </c>
      <c r="F43" s="30">
        <f t="shared" si="0"/>
        <v>913</v>
      </c>
      <c r="G43" s="106">
        <f t="shared" si="2"/>
        <v>713609</v>
      </c>
    </row>
    <row r="44" spans="1:7" ht="15" customHeight="1" x14ac:dyDescent="0.25">
      <c r="A44" s="23"/>
      <c r="B44" s="33">
        <v>38</v>
      </c>
      <c r="C44" s="84">
        <f t="shared" si="1"/>
        <v>45247</v>
      </c>
      <c r="D44" s="76">
        <v>558</v>
      </c>
      <c r="E44" s="76">
        <v>0</v>
      </c>
      <c r="F44" s="30">
        <f t="shared" si="0"/>
        <v>558</v>
      </c>
      <c r="G44" s="106">
        <f t="shared" si="2"/>
        <v>714167</v>
      </c>
    </row>
    <row r="45" spans="1:7" ht="15" customHeight="1" x14ac:dyDescent="0.25">
      <c r="A45" s="23"/>
      <c r="B45" s="29">
        <v>39</v>
      </c>
      <c r="C45" s="84">
        <f t="shared" si="1"/>
        <v>45254</v>
      </c>
      <c r="D45" s="76">
        <v>559</v>
      </c>
      <c r="E45" s="76">
        <v>370</v>
      </c>
      <c r="F45" s="30">
        <f t="shared" si="0"/>
        <v>929</v>
      </c>
      <c r="G45" s="106">
        <f t="shared" si="2"/>
        <v>715096</v>
      </c>
    </row>
    <row r="46" spans="1:7" ht="15" customHeight="1" x14ac:dyDescent="0.25">
      <c r="A46" s="23"/>
      <c r="B46" s="31">
        <v>40</v>
      </c>
      <c r="C46" s="84">
        <f t="shared" si="1"/>
        <v>45261</v>
      </c>
      <c r="D46" s="76">
        <v>174</v>
      </c>
      <c r="E46" s="76">
        <v>14</v>
      </c>
      <c r="F46" s="30">
        <f t="shared" si="0"/>
        <v>188</v>
      </c>
      <c r="G46" s="106">
        <f t="shared" si="2"/>
        <v>715284</v>
      </c>
    </row>
    <row r="47" spans="1:7" ht="15" customHeight="1" x14ac:dyDescent="0.25">
      <c r="A47" s="23"/>
      <c r="B47" s="31">
        <v>41</v>
      </c>
      <c r="C47" s="84">
        <f t="shared" si="1"/>
        <v>45268</v>
      </c>
      <c r="D47" s="76">
        <v>66</v>
      </c>
      <c r="E47" s="76">
        <v>89</v>
      </c>
      <c r="F47" s="30">
        <f t="shared" si="0"/>
        <v>155</v>
      </c>
      <c r="G47" s="106">
        <f t="shared" si="2"/>
        <v>715439</v>
      </c>
    </row>
    <row r="48" spans="1:7" ht="15" customHeight="1" x14ac:dyDescent="0.25">
      <c r="A48" s="23"/>
      <c r="B48" s="33">
        <v>42</v>
      </c>
      <c r="C48" s="84">
        <f t="shared" si="1"/>
        <v>45275</v>
      </c>
      <c r="D48" s="76">
        <v>74</v>
      </c>
      <c r="E48" s="76">
        <v>234</v>
      </c>
      <c r="F48" s="30">
        <f t="shared" si="0"/>
        <v>308</v>
      </c>
      <c r="G48" s="106">
        <f t="shared" si="2"/>
        <v>715747</v>
      </c>
    </row>
    <row r="49" spans="1:7" ht="15" x14ac:dyDescent="0.25">
      <c r="A49" s="23"/>
      <c r="B49" s="29">
        <v>43</v>
      </c>
      <c r="C49" s="84">
        <f t="shared" si="1"/>
        <v>45282</v>
      </c>
      <c r="D49" s="76">
        <v>57</v>
      </c>
      <c r="E49" s="76">
        <v>-23</v>
      </c>
      <c r="F49" s="30">
        <f t="shared" si="0"/>
        <v>34</v>
      </c>
      <c r="G49" s="106">
        <f t="shared" si="2"/>
        <v>715781</v>
      </c>
    </row>
    <row r="50" spans="1:7" ht="15" customHeight="1" x14ac:dyDescent="0.25">
      <c r="A50" s="23"/>
      <c r="B50" s="31">
        <v>44</v>
      </c>
      <c r="C50" s="84">
        <f t="shared" si="1"/>
        <v>45289</v>
      </c>
      <c r="D50" s="76">
        <v>21</v>
      </c>
      <c r="E50" s="76">
        <v>92</v>
      </c>
      <c r="F50" s="30">
        <f t="shared" si="0"/>
        <v>113</v>
      </c>
      <c r="G50" s="106">
        <f t="shared" si="2"/>
        <v>715894</v>
      </c>
    </row>
    <row r="51" spans="1:7" ht="15" customHeight="1" x14ac:dyDescent="0.25">
      <c r="A51" s="23"/>
      <c r="B51" s="31">
        <v>45</v>
      </c>
      <c r="C51" s="84">
        <f t="shared" si="1"/>
        <v>45296</v>
      </c>
      <c r="D51" s="76">
        <v>26</v>
      </c>
      <c r="E51" s="76">
        <v>0</v>
      </c>
      <c r="F51" s="30">
        <f t="shared" si="0"/>
        <v>26</v>
      </c>
      <c r="G51" s="106">
        <f t="shared" si="2"/>
        <v>715920</v>
      </c>
    </row>
    <row r="52" spans="1:7" ht="15" customHeight="1" x14ac:dyDescent="0.25">
      <c r="A52" s="23"/>
      <c r="B52" s="33">
        <v>46</v>
      </c>
      <c r="C52" s="84">
        <f t="shared" si="1"/>
        <v>45303</v>
      </c>
      <c r="D52" s="76">
        <v>103</v>
      </c>
      <c r="E52" s="76">
        <v>0</v>
      </c>
      <c r="F52" s="30">
        <f t="shared" si="0"/>
        <v>103</v>
      </c>
      <c r="G52" s="106">
        <f t="shared" si="2"/>
        <v>716023</v>
      </c>
    </row>
    <row r="53" spans="1:7" ht="15" customHeight="1" x14ac:dyDescent="0.25">
      <c r="A53" s="23"/>
      <c r="B53" s="29">
        <v>47</v>
      </c>
      <c r="C53" s="84">
        <f t="shared" si="1"/>
        <v>45310</v>
      </c>
      <c r="D53" s="76">
        <v>150</v>
      </c>
      <c r="E53" s="76">
        <v>0</v>
      </c>
      <c r="F53" s="30">
        <f t="shared" si="0"/>
        <v>150</v>
      </c>
      <c r="G53" s="106">
        <f t="shared" si="2"/>
        <v>716173</v>
      </c>
    </row>
    <row r="54" spans="1:7" ht="15" customHeight="1" x14ac:dyDescent="0.25">
      <c r="A54" s="23"/>
      <c r="B54" s="31">
        <v>48</v>
      </c>
      <c r="C54" s="84">
        <f t="shared" si="1"/>
        <v>45317</v>
      </c>
      <c r="D54" s="76">
        <v>235</v>
      </c>
      <c r="E54" s="76">
        <v>18</v>
      </c>
      <c r="F54" s="30">
        <f>D54+E54</f>
        <v>253</v>
      </c>
      <c r="G54" s="106">
        <f t="shared" si="2"/>
        <v>716426</v>
      </c>
    </row>
    <row r="55" spans="1:7" s="1" customFormat="1" ht="15" customHeight="1" x14ac:dyDescent="0.25">
      <c r="A55" s="26"/>
      <c r="B55" s="31">
        <v>49</v>
      </c>
      <c r="C55" s="84">
        <f t="shared" si="1"/>
        <v>45324</v>
      </c>
      <c r="D55" s="76">
        <v>133</v>
      </c>
      <c r="E55" s="76">
        <v>0</v>
      </c>
      <c r="F55" s="30">
        <f>D55+E55</f>
        <v>133</v>
      </c>
      <c r="G55" s="106">
        <f t="shared" si="2"/>
        <v>716559</v>
      </c>
    </row>
    <row r="56" spans="1:7" ht="15" customHeight="1" x14ac:dyDescent="0.25">
      <c r="A56" s="23"/>
      <c r="B56" s="33">
        <v>50</v>
      </c>
      <c r="C56" s="84">
        <f t="shared" si="1"/>
        <v>45331</v>
      </c>
      <c r="D56" s="76">
        <v>1940</v>
      </c>
      <c r="E56" s="76">
        <v>0</v>
      </c>
      <c r="F56" s="30">
        <f>D56+E56</f>
        <v>1940</v>
      </c>
      <c r="G56" s="106">
        <f t="shared" si="2"/>
        <v>718499</v>
      </c>
    </row>
    <row r="57" spans="1:7" ht="15" customHeight="1" x14ac:dyDescent="0.25">
      <c r="A57" s="23"/>
      <c r="B57" s="29">
        <v>51</v>
      </c>
      <c r="C57" s="84">
        <f t="shared" si="1"/>
        <v>45338</v>
      </c>
      <c r="D57" s="76">
        <v>1316</v>
      </c>
      <c r="E57" s="76">
        <v>0</v>
      </c>
      <c r="F57" s="30">
        <f>D57+E57</f>
        <v>1316</v>
      </c>
      <c r="G57" s="106">
        <f t="shared" si="2"/>
        <v>719815</v>
      </c>
    </row>
    <row r="58" spans="1:7" ht="15" customHeight="1" x14ac:dyDescent="0.25">
      <c r="A58" s="23"/>
      <c r="B58" s="31">
        <v>52</v>
      </c>
      <c r="C58" s="84">
        <f t="shared" si="1"/>
        <v>45345</v>
      </c>
      <c r="D58" s="76">
        <v>704</v>
      </c>
      <c r="E58" s="76">
        <v>0</v>
      </c>
      <c r="F58" s="30">
        <f>D58+E58</f>
        <v>704</v>
      </c>
      <c r="G58" s="106">
        <f t="shared" si="2"/>
        <v>720519</v>
      </c>
    </row>
    <row r="59" spans="1:7" ht="15" x14ac:dyDescent="0.25">
      <c r="A59" s="23"/>
      <c r="B59" s="31">
        <v>53</v>
      </c>
      <c r="C59" s="84"/>
      <c r="D59" s="44"/>
      <c r="E59" s="76"/>
      <c r="F59" s="30"/>
      <c r="G59" s="34"/>
    </row>
    <row r="60" spans="1:7" ht="14.25" x14ac:dyDescent="0.2">
      <c r="A60" s="23"/>
      <c r="B60" s="23"/>
      <c r="C60" s="81"/>
      <c r="D60" s="46"/>
      <c r="E60" s="35"/>
      <c r="F60" s="36"/>
      <c r="G60" s="37"/>
    </row>
    <row r="61" spans="1:7" ht="14.25" x14ac:dyDescent="0.2">
      <c r="A61" s="23"/>
      <c r="B61" s="23"/>
      <c r="C61" s="81"/>
      <c r="D61" s="46"/>
      <c r="E61" s="35"/>
      <c r="F61" s="36"/>
      <c r="G61" s="37"/>
    </row>
    <row r="62" spans="1:7" ht="14.25" x14ac:dyDescent="0.2">
      <c r="A62" s="23"/>
      <c r="B62" s="23"/>
      <c r="C62" s="81"/>
      <c r="D62" s="46"/>
      <c r="E62" s="35"/>
      <c r="F62" s="36"/>
      <c r="G62" s="37"/>
    </row>
    <row r="63" spans="1:7" ht="14.25" x14ac:dyDescent="0.2">
      <c r="A63" s="23"/>
      <c r="B63" s="23"/>
      <c r="C63" s="81"/>
      <c r="D63" s="46"/>
      <c r="E63" s="35"/>
      <c r="F63" s="36"/>
      <c r="G63" s="37"/>
    </row>
    <row r="64" spans="1:7" ht="14.25" x14ac:dyDescent="0.2">
      <c r="A64" s="23"/>
      <c r="B64" s="23"/>
      <c r="C64" s="81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tabSelected="1" topLeftCell="B7" zoomScale="118" zoomScaleNormal="118" workbookViewId="0">
      <selection activeCell="D53" sqref="D53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5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.42578125" style="2" customWidth="1"/>
    <col min="9" max="9" width="12.28515625" style="2" bestFit="1" customWidth="1"/>
    <col min="10" max="10" width="12.140625" style="2" bestFit="1" customWidth="1"/>
    <col min="11" max="11" width="13.140625" style="2" bestFit="1" customWidth="1"/>
    <col min="12" max="12" width="36" style="2" customWidth="1"/>
    <col min="13" max="16384" width="8.85546875" style="2"/>
  </cols>
  <sheetData>
    <row r="1" spans="1:7" ht="14.25" x14ac:dyDescent="0.2">
      <c r="A1" s="23"/>
      <c r="B1" s="23"/>
      <c r="C1" s="81"/>
      <c r="D1" s="42"/>
      <c r="E1" s="23"/>
      <c r="F1" s="24"/>
      <c r="G1" s="25"/>
    </row>
    <row r="2" spans="1:7" ht="24" customHeight="1" thickBot="1" x14ac:dyDescent="0.25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9.5" thickTop="1" thickBot="1" x14ac:dyDescent="0.3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33.6" customHeight="1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">
      <c r="A6" s="23"/>
      <c r="B6" s="136" t="s">
        <v>52</v>
      </c>
      <c r="C6" s="137"/>
      <c r="D6" s="137"/>
      <c r="E6" s="137"/>
      <c r="F6" s="137"/>
      <c r="G6" s="137"/>
    </row>
    <row r="7" spans="1:7" ht="15" x14ac:dyDescent="0.25">
      <c r="A7" s="23"/>
      <c r="B7" s="31">
        <v>1</v>
      </c>
      <c r="C7" s="84">
        <v>45352</v>
      </c>
      <c r="D7" s="76">
        <v>2128</v>
      </c>
      <c r="E7" s="76">
        <v>-1207</v>
      </c>
      <c r="F7" s="30">
        <f t="shared" ref="F7:F53" si="0">D7+E7</f>
        <v>921</v>
      </c>
      <c r="G7" s="32">
        <f>F7</f>
        <v>921</v>
      </c>
    </row>
    <row r="8" spans="1:7" ht="15" x14ac:dyDescent="0.25">
      <c r="A8" s="23"/>
      <c r="B8" s="33">
        <v>2</v>
      </c>
      <c r="C8" s="84">
        <f t="shared" ref="C8:C58" si="1">C7+7</f>
        <v>45359</v>
      </c>
      <c r="D8" s="76">
        <v>8204</v>
      </c>
      <c r="E8" s="76">
        <v>10</v>
      </c>
      <c r="F8" s="30">
        <f t="shared" si="0"/>
        <v>8214</v>
      </c>
      <c r="G8" s="106">
        <f t="shared" ref="G8:G58" si="2">G7+F8</f>
        <v>9135</v>
      </c>
    </row>
    <row r="9" spans="1:7" ht="15" x14ac:dyDescent="0.25">
      <c r="A9" s="23"/>
      <c r="B9" s="29">
        <v>3</v>
      </c>
      <c r="C9" s="84">
        <f t="shared" si="1"/>
        <v>45366</v>
      </c>
      <c r="D9" s="76">
        <v>16754</v>
      </c>
      <c r="E9" s="76">
        <v>1585</v>
      </c>
      <c r="F9" s="30">
        <f t="shared" si="0"/>
        <v>18339</v>
      </c>
      <c r="G9" s="106">
        <f t="shared" si="2"/>
        <v>27474</v>
      </c>
    </row>
    <row r="10" spans="1:7" ht="15" x14ac:dyDescent="0.25">
      <c r="A10" s="23"/>
      <c r="B10" s="31">
        <v>4</v>
      </c>
      <c r="C10" s="84">
        <f t="shared" si="1"/>
        <v>45373</v>
      </c>
      <c r="D10" s="76">
        <v>19016</v>
      </c>
      <c r="E10" s="76">
        <v>648</v>
      </c>
      <c r="F10" s="30">
        <f t="shared" si="0"/>
        <v>19664</v>
      </c>
      <c r="G10" s="106">
        <f t="shared" si="2"/>
        <v>47138</v>
      </c>
    </row>
    <row r="11" spans="1:7" ht="15" x14ac:dyDescent="0.25">
      <c r="A11" s="23"/>
      <c r="B11" s="31">
        <v>5</v>
      </c>
      <c r="C11" s="84">
        <f t="shared" si="1"/>
        <v>45380</v>
      </c>
      <c r="D11" s="76">
        <v>16130</v>
      </c>
      <c r="E11" s="76">
        <v>302</v>
      </c>
      <c r="F11" s="30">
        <f t="shared" si="0"/>
        <v>16432</v>
      </c>
      <c r="G11" s="106">
        <f t="shared" si="2"/>
        <v>63570</v>
      </c>
    </row>
    <row r="12" spans="1:7" ht="15" x14ac:dyDescent="0.25">
      <c r="A12" s="23"/>
      <c r="B12" s="33">
        <v>6</v>
      </c>
      <c r="C12" s="84">
        <f t="shared" si="1"/>
        <v>45387</v>
      </c>
      <c r="D12" s="76">
        <v>15516</v>
      </c>
      <c r="E12" s="76">
        <v>255</v>
      </c>
      <c r="F12" s="30">
        <f t="shared" si="0"/>
        <v>15771</v>
      </c>
      <c r="G12" s="106">
        <f t="shared" si="2"/>
        <v>79341</v>
      </c>
    </row>
    <row r="13" spans="1:7" ht="15" x14ac:dyDescent="0.25">
      <c r="A13" s="23"/>
      <c r="B13" s="29">
        <v>7</v>
      </c>
      <c r="C13" s="84">
        <f t="shared" si="1"/>
        <v>45394</v>
      </c>
      <c r="D13" s="76">
        <v>11083</v>
      </c>
      <c r="E13" s="76">
        <v>29</v>
      </c>
      <c r="F13" s="30">
        <f t="shared" si="0"/>
        <v>11112</v>
      </c>
      <c r="G13" s="106">
        <f t="shared" si="2"/>
        <v>90453</v>
      </c>
    </row>
    <row r="14" spans="1:7" ht="15" x14ac:dyDescent="0.25">
      <c r="A14" s="23"/>
      <c r="B14" s="31">
        <v>8</v>
      </c>
      <c r="C14" s="84">
        <f t="shared" si="1"/>
        <v>45401</v>
      </c>
      <c r="D14" s="76">
        <v>27747</v>
      </c>
      <c r="E14" s="76">
        <v>197</v>
      </c>
      <c r="F14" s="30">
        <f t="shared" si="0"/>
        <v>27944</v>
      </c>
      <c r="G14" s="106">
        <f t="shared" si="2"/>
        <v>118397</v>
      </c>
    </row>
    <row r="15" spans="1:7" ht="13.5" customHeight="1" x14ac:dyDescent="0.25">
      <c r="A15" s="23"/>
      <c r="B15" s="31">
        <v>9</v>
      </c>
      <c r="C15" s="84">
        <f t="shared" si="1"/>
        <v>45408</v>
      </c>
      <c r="D15" s="76">
        <v>35343</v>
      </c>
      <c r="E15" s="76">
        <v>859</v>
      </c>
      <c r="F15" s="30">
        <f t="shared" si="0"/>
        <v>36202</v>
      </c>
      <c r="G15" s="106">
        <f t="shared" si="2"/>
        <v>154599</v>
      </c>
    </row>
    <row r="16" spans="1:7" ht="15" x14ac:dyDescent="0.25">
      <c r="A16" s="23"/>
      <c r="B16" s="33">
        <v>10</v>
      </c>
      <c r="C16" s="84">
        <f t="shared" si="1"/>
        <v>45415</v>
      </c>
      <c r="D16" s="76">
        <v>42238</v>
      </c>
      <c r="E16" s="76">
        <v>929</v>
      </c>
      <c r="F16" s="30">
        <f t="shared" si="0"/>
        <v>43167</v>
      </c>
      <c r="G16" s="106">
        <f t="shared" si="2"/>
        <v>197766</v>
      </c>
    </row>
    <row r="17" spans="1:8" ht="15" x14ac:dyDescent="0.25">
      <c r="A17" s="23"/>
      <c r="B17" s="29">
        <v>11</v>
      </c>
      <c r="C17" s="84">
        <f t="shared" si="1"/>
        <v>45422</v>
      </c>
      <c r="D17" s="76">
        <v>63218</v>
      </c>
      <c r="E17" s="76">
        <v>1556</v>
      </c>
      <c r="F17" s="30">
        <f t="shared" si="0"/>
        <v>64774</v>
      </c>
      <c r="G17" s="106">
        <f t="shared" si="2"/>
        <v>262540</v>
      </c>
    </row>
    <row r="18" spans="1:8" ht="15" x14ac:dyDescent="0.25">
      <c r="A18" s="23"/>
      <c r="B18" s="31">
        <v>12</v>
      </c>
      <c r="C18" s="84">
        <f t="shared" si="1"/>
        <v>45429</v>
      </c>
      <c r="D18" s="76">
        <v>64937</v>
      </c>
      <c r="E18" s="76">
        <v>3332</v>
      </c>
      <c r="F18" s="30">
        <f t="shared" si="0"/>
        <v>68269</v>
      </c>
      <c r="G18" s="106">
        <f t="shared" si="2"/>
        <v>330809</v>
      </c>
    </row>
    <row r="19" spans="1:8" ht="15" x14ac:dyDescent="0.25">
      <c r="A19" s="23"/>
      <c r="B19" s="31">
        <v>13</v>
      </c>
      <c r="C19" s="84">
        <f t="shared" si="1"/>
        <v>45436</v>
      </c>
      <c r="D19" s="76">
        <v>61263</v>
      </c>
      <c r="E19" s="76">
        <v>3230</v>
      </c>
      <c r="F19" s="30">
        <f t="shared" si="0"/>
        <v>64493</v>
      </c>
      <c r="G19" s="106">
        <f t="shared" si="2"/>
        <v>395302</v>
      </c>
    </row>
    <row r="20" spans="1:8" ht="15" x14ac:dyDescent="0.25">
      <c r="A20" s="23"/>
      <c r="B20" s="33">
        <v>14</v>
      </c>
      <c r="C20" s="84">
        <f t="shared" si="1"/>
        <v>45443</v>
      </c>
      <c r="D20" s="76">
        <v>47570</v>
      </c>
      <c r="E20" s="76">
        <v>-468</v>
      </c>
      <c r="F20" s="30">
        <f t="shared" si="0"/>
        <v>47102</v>
      </c>
      <c r="G20" s="106">
        <f t="shared" si="2"/>
        <v>442404</v>
      </c>
    </row>
    <row r="21" spans="1:8" ht="15" x14ac:dyDescent="0.25">
      <c r="A21" s="23"/>
      <c r="B21" s="29">
        <v>15</v>
      </c>
      <c r="C21" s="84">
        <f t="shared" si="1"/>
        <v>45450</v>
      </c>
      <c r="D21" s="76">
        <v>30848</v>
      </c>
      <c r="E21" s="76">
        <v>2171</v>
      </c>
      <c r="F21" s="30">
        <f t="shared" si="0"/>
        <v>33019</v>
      </c>
      <c r="G21" s="106">
        <f t="shared" si="2"/>
        <v>475423</v>
      </c>
    </row>
    <row r="22" spans="1:8" ht="15" x14ac:dyDescent="0.25">
      <c r="A22" s="23"/>
      <c r="B22" s="31">
        <v>16</v>
      </c>
      <c r="C22" s="84">
        <f t="shared" si="1"/>
        <v>45457</v>
      </c>
      <c r="D22" s="76">
        <v>41942</v>
      </c>
      <c r="E22" s="76">
        <v>69</v>
      </c>
      <c r="F22" s="30">
        <f t="shared" si="0"/>
        <v>42011</v>
      </c>
      <c r="G22" s="106">
        <f t="shared" si="2"/>
        <v>517434</v>
      </c>
    </row>
    <row r="23" spans="1:8" ht="15" x14ac:dyDescent="0.25">
      <c r="A23" s="23"/>
      <c r="B23" s="31">
        <v>17</v>
      </c>
      <c r="C23" s="84">
        <f t="shared" si="1"/>
        <v>45464</v>
      </c>
      <c r="D23" s="76">
        <v>32495</v>
      </c>
      <c r="E23" s="76">
        <v>69</v>
      </c>
      <c r="F23" s="30">
        <f t="shared" si="0"/>
        <v>32564</v>
      </c>
      <c r="G23" s="106">
        <f t="shared" si="2"/>
        <v>549998</v>
      </c>
    </row>
    <row r="24" spans="1:8" ht="15" customHeight="1" x14ac:dyDescent="0.25">
      <c r="A24" s="23"/>
      <c r="B24" s="33">
        <v>18</v>
      </c>
      <c r="C24" s="84">
        <f t="shared" si="1"/>
        <v>45471</v>
      </c>
      <c r="D24" s="76">
        <v>25606</v>
      </c>
      <c r="E24" s="76">
        <v>20</v>
      </c>
      <c r="F24" s="30">
        <f t="shared" si="0"/>
        <v>25626</v>
      </c>
      <c r="G24" s="106">
        <f t="shared" si="2"/>
        <v>575624</v>
      </c>
    </row>
    <row r="25" spans="1:8" ht="15" customHeight="1" x14ac:dyDescent="0.25">
      <c r="A25" s="23"/>
      <c r="B25" s="29">
        <v>19</v>
      </c>
      <c r="C25" s="84">
        <f t="shared" si="1"/>
        <v>45478</v>
      </c>
      <c r="D25" s="76">
        <v>14933</v>
      </c>
      <c r="E25" s="76">
        <v>-34</v>
      </c>
      <c r="F25" s="30">
        <f t="shared" si="0"/>
        <v>14899</v>
      </c>
      <c r="G25" s="106">
        <f t="shared" si="2"/>
        <v>590523</v>
      </c>
    </row>
    <row r="26" spans="1:8" ht="15" customHeight="1" x14ac:dyDescent="0.25">
      <c r="A26" s="23"/>
      <c r="B26" s="31">
        <v>20</v>
      </c>
      <c r="C26" s="84">
        <f t="shared" si="1"/>
        <v>45485</v>
      </c>
      <c r="D26" s="76">
        <v>10361</v>
      </c>
      <c r="E26" s="76">
        <v>248</v>
      </c>
      <c r="F26" s="30">
        <f t="shared" si="0"/>
        <v>10609</v>
      </c>
      <c r="G26" s="106">
        <f t="shared" si="2"/>
        <v>601132</v>
      </c>
    </row>
    <row r="27" spans="1:8" ht="15" customHeight="1" x14ac:dyDescent="0.25">
      <c r="A27" s="23"/>
      <c r="B27" s="31">
        <v>21</v>
      </c>
      <c r="C27" s="84">
        <f t="shared" si="1"/>
        <v>45492</v>
      </c>
      <c r="D27" s="76">
        <v>5693</v>
      </c>
      <c r="E27" s="76">
        <v>106</v>
      </c>
      <c r="F27" s="30">
        <f t="shared" si="0"/>
        <v>5799</v>
      </c>
      <c r="G27" s="106">
        <f t="shared" si="2"/>
        <v>606931</v>
      </c>
    </row>
    <row r="28" spans="1:8" ht="15" customHeight="1" x14ac:dyDescent="0.25">
      <c r="A28" s="23"/>
      <c r="B28" s="33">
        <v>22</v>
      </c>
      <c r="C28" s="84">
        <f t="shared" si="1"/>
        <v>45499</v>
      </c>
      <c r="D28" s="76">
        <v>2767</v>
      </c>
      <c r="E28" s="76">
        <v>937</v>
      </c>
      <c r="F28" s="30">
        <f t="shared" si="0"/>
        <v>3704</v>
      </c>
      <c r="G28" s="106">
        <f t="shared" si="2"/>
        <v>610635</v>
      </c>
      <c r="H28" s="45"/>
    </row>
    <row r="29" spans="1:8" ht="15" customHeight="1" x14ac:dyDescent="0.25">
      <c r="A29" s="23"/>
      <c r="B29" s="29">
        <v>23</v>
      </c>
      <c r="C29" s="84">
        <f t="shared" si="1"/>
        <v>45506</v>
      </c>
      <c r="D29" s="76">
        <v>2422</v>
      </c>
      <c r="E29" s="76">
        <v>0</v>
      </c>
      <c r="F29" s="30">
        <f t="shared" si="0"/>
        <v>2422</v>
      </c>
      <c r="G29" s="106">
        <f t="shared" si="2"/>
        <v>613057</v>
      </c>
    </row>
    <row r="30" spans="1:8" ht="15" customHeight="1" x14ac:dyDescent="0.25">
      <c r="A30" s="23"/>
      <c r="B30" s="31">
        <v>24</v>
      </c>
      <c r="C30" s="84">
        <f t="shared" si="1"/>
        <v>45513</v>
      </c>
      <c r="D30" s="76">
        <v>2074</v>
      </c>
      <c r="E30" s="76">
        <v>28</v>
      </c>
      <c r="F30" s="30">
        <f t="shared" si="0"/>
        <v>2102</v>
      </c>
      <c r="G30" s="106">
        <f t="shared" si="2"/>
        <v>615159</v>
      </c>
    </row>
    <row r="31" spans="1:8" ht="15" customHeight="1" x14ac:dyDescent="0.25">
      <c r="A31" s="23"/>
      <c r="B31" s="31">
        <v>25</v>
      </c>
      <c r="C31" s="84">
        <f t="shared" si="1"/>
        <v>45520</v>
      </c>
      <c r="D31" s="76">
        <v>1403</v>
      </c>
      <c r="E31" s="76">
        <v>634</v>
      </c>
      <c r="F31" s="30">
        <f t="shared" si="0"/>
        <v>2037</v>
      </c>
      <c r="G31" s="106">
        <f t="shared" si="2"/>
        <v>617196</v>
      </c>
    </row>
    <row r="32" spans="1:8" ht="15" customHeight="1" x14ac:dyDescent="0.25">
      <c r="A32" s="23"/>
      <c r="B32" s="33">
        <v>26</v>
      </c>
      <c r="C32" s="84">
        <f t="shared" si="1"/>
        <v>45527</v>
      </c>
      <c r="D32" s="76">
        <v>934</v>
      </c>
      <c r="E32" s="76">
        <v>7</v>
      </c>
      <c r="F32" s="30">
        <f t="shared" si="0"/>
        <v>941</v>
      </c>
      <c r="G32" s="106">
        <f t="shared" si="2"/>
        <v>618137</v>
      </c>
    </row>
    <row r="33" spans="1:7" ht="15" customHeight="1" x14ac:dyDescent="0.25">
      <c r="A33" s="23"/>
      <c r="B33" s="29">
        <v>27</v>
      </c>
      <c r="C33" s="84">
        <f t="shared" si="1"/>
        <v>45534</v>
      </c>
      <c r="D33" s="76">
        <v>1143</v>
      </c>
      <c r="E33" s="76">
        <v>10</v>
      </c>
      <c r="F33" s="30">
        <f t="shared" si="0"/>
        <v>1153</v>
      </c>
      <c r="G33" s="106">
        <f t="shared" si="2"/>
        <v>619290</v>
      </c>
    </row>
    <row r="34" spans="1:7" ht="15" customHeight="1" x14ac:dyDescent="0.25">
      <c r="A34" s="23"/>
      <c r="B34" s="31">
        <v>28</v>
      </c>
      <c r="C34" s="84">
        <f t="shared" si="1"/>
        <v>45541</v>
      </c>
      <c r="D34" s="76">
        <v>619</v>
      </c>
      <c r="E34" s="76">
        <v>163</v>
      </c>
      <c r="F34" s="30">
        <f t="shared" si="0"/>
        <v>782</v>
      </c>
      <c r="G34" s="106">
        <f t="shared" si="2"/>
        <v>620072</v>
      </c>
    </row>
    <row r="35" spans="1:7" ht="16.5" customHeight="1" x14ac:dyDescent="0.25">
      <c r="A35" s="23"/>
      <c r="B35" s="31">
        <v>29</v>
      </c>
      <c r="C35" s="84">
        <f t="shared" si="1"/>
        <v>45548</v>
      </c>
      <c r="D35" s="76">
        <v>695</v>
      </c>
      <c r="E35" s="76">
        <v>-176</v>
      </c>
      <c r="F35" s="30">
        <f t="shared" si="0"/>
        <v>519</v>
      </c>
      <c r="G35" s="106">
        <f t="shared" si="2"/>
        <v>620591</v>
      </c>
    </row>
    <row r="36" spans="1:7" ht="17.25" customHeight="1" x14ac:dyDescent="0.25">
      <c r="A36" s="23"/>
      <c r="B36" s="33">
        <v>30</v>
      </c>
      <c r="C36" s="84">
        <f t="shared" si="1"/>
        <v>45555</v>
      </c>
      <c r="D36" s="76">
        <v>895</v>
      </c>
      <c r="E36" s="76">
        <v>-383</v>
      </c>
      <c r="F36" s="30">
        <f t="shared" si="0"/>
        <v>512</v>
      </c>
      <c r="G36" s="106">
        <f t="shared" si="2"/>
        <v>621103</v>
      </c>
    </row>
    <row r="37" spans="1:7" ht="15" customHeight="1" x14ac:dyDescent="0.25">
      <c r="A37" s="23"/>
      <c r="B37" s="29">
        <v>31</v>
      </c>
      <c r="C37" s="84">
        <f t="shared" si="1"/>
        <v>45562</v>
      </c>
      <c r="D37" s="76">
        <v>927</v>
      </c>
      <c r="E37" s="76">
        <v>-26</v>
      </c>
      <c r="F37" s="30">
        <f t="shared" si="0"/>
        <v>901</v>
      </c>
      <c r="G37" s="106">
        <f t="shared" si="2"/>
        <v>622004</v>
      </c>
    </row>
    <row r="38" spans="1:7" ht="15" customHeight="1" x14ac:dyDescent="0.25">
      <c r="A38" s="23"/>
      <c r="B38" s="31">
        <v>32</v>
      </c>
      <c r="C38" s="84">
        <f t="shared" si="1"/>
        <v>45569</v>
      </c>
      <c r="D38" s="76">
        <v>695</v>
      </c>
      <c r="E38" s="76">
        <v>-36</v>
      </c>
      <c r="F38" s="30">
        <f t="shared" si="0"/>
        <v>659</v>
      </c>
      <c r="G38" s="106">
        <f t="shared" si="2"/>
        <v>622663</v>
      </c>
    </row>
    <row r="39" spans="1:7" ht="15" customHeight="1" x14ac:dyDescent="0.25">
      <c r="A39" s="23"/>
      <c r="B39" s="31">
        <v>33</v>
      </c>
      <c r="C39" s="84">
        <f t="shared" si="1"/>
        <v>45576</v>
      </c>
      <c r="D39" s="76">
        <v>907</v>
      </c>
      <c r="E39" s="76">
        <v>156</v>
      </c>
      <c r="F39" s="30">
        <f t="shared" si="0"/>
        <v>1063</v>
      </c>
      <c r="G39" s="106">
        <f t="shared" si="2"/>
        <v>623726</v>
      </c>
    </row>
    <row r="40" spans="1:7" ht="15" customHeight="1" x14ac:dyDescent="0.25">
      <c r="A40" s="23"/>
      <c r="B40" s="33">
        <v>34</v>
      </c>
      <c r="C40" s="84">
        <f t="shared" si="1"/>
        <v>45583</v>
      </c>
      <c r="D40" s="76">
        <v>1217</v>
      </c>
      <c r="E40" s="76">
        <v>93</v>
      </c>
      <c r="F40" s="30">
        <f t="shared" si="0"/>
        <v>1310</v>
      </c>
      <c r="G40" s="106">
        <f t="shared" si="2"/>
        <v>625036</v>
      </c>
    </row>
    <row r="41" spans="1:7" ht="15" customHeight="1" x14ac:dyDescent="0.25">
      <c r="A41" s="23"/>
      <c r="B41" s="29">
        <v>35</v>
      </c>
      <c r="C41" s="84">
        <f t="shared" si="1"/>
        <v>45590</v>
      </c>
      <c r="D41" s="76">
        <v>913</v>
      </c>
      <c r="E41" s="76">
        <v>212</v>
      </c>
      <c r="F41" s="30">
        <f t="shared" si="0"/>
        <v>1125</v>
      </c>
      <c r="G41" s="106">
        <f t="shared" si="2"/>
        <v>626161</v>
      </c>
    </row>
    <row r="42" spans="1:7" ht="15" customHeight="1" x14ac:dyDescent="0.25">
      <c r="A42" s="23"/>
      <c r="B42" s="31">
        <v>36</v>
      </c>
      <c r="C42" s="84">
        <f t="shared" si="1"/>
        <v>45597</v>
      </c>
      <c r="D42" s="76">
        <v>626</v>
      </c>
      <c r="E42" s="76">
        <v>262</v>
      </c>
      <c r="F42" s="30">
        <f t="shared" si="0"/>
        <v>888</v>
      </c>
      <c r="G42" s="106">
        <f t="shared" si="2"/>
        <v>627049</v>
      </c>
    </row>
    <row r="43" spans="1:7" ht="15" customHeight="1" x14ac:dyDescent="0.25">
      <c r="A43" s="23"/>
      <c r="B43" s="31">
        <v>37</v>
      </c>
      <c r="C43" s="84">
        <f t="shared" si="1"/>
        <v>45604</v>
      </c>
      <c r="D43" s="76">
        <v>783</v>
      </c>
      <c r="E43" s="76">
        <v>208</v>
      </c>
      <c r="F43" s="30">
        <f t="shared" si="0"/>
        <v>991</v>
      </c>
      <c r="G43" s="106">
        <f t="shared" si="2"/>
        <v>628040</v>
      </c>
    </row>
    <row r="44" spans="1:7" ht="15" customHeight="1" x14ac:dyDescent="0.25">
      <c r="A44" s="23"/>
      <c r="B44" s="33">
        <v>38</v>
      </c>
      <c r="C44" s="84">
        <f t="shared" si="1"/>
        <v>45611</v>
      </c>
      <c r="D44" s="76">
        <v>637</v>
      </c>
      <c r="E44" s="76">
        <v>0</v>
      </c>
      <c r="F44" s="30">
        <f t="shared" si="0"/>
        <v>637</v>
      </c>
      <c r="G44" s="106">
        <f t="shared" si="2"/>
        <v>628677</v>
      </c>
    </row>
    <row r="45" spans="1:7" ht="15" customHeight="1" x14ac:dyDescent="0.25">
      <c r="A45" s="23"/>
      <c r="B45" s="29">
        <v>39</v>
      </c>
      <c r="C45" s="84">
        <f t="shared" si="1"/>
        <v>45618</v>
      </c>
      <c r="D45" s="76">
        <v>662</v>
      </c>
      <c r="E45" s="76">
        <v>2</v>
      </c>
      <c r="F45" s="30">
        <f t="shared" si="0"/>
        <v>664</v>
      </c>
      <c r="G45" s="106">
        <f t="shared" si="2"/>
        <v>629341</v>
      </c>
    </row>
    <row r="46" spans="1:7" ht="15" customHeight="1" x14ac:dyDescent="0.25">
      <c r="A46" s="23"/>
      <c r="B46" s="31">
        <v>40</v>
      </c>
      <c r="C46" s="84">
        <f t="shared" si="1"/>
        <v>45625</v>
      </c>
      <c r="D46" s="76">
        <v>175</v>
      </c>
      <c r="E46" s="76">
        <v>22</v>
      </c>
      <c r="F46" s="30">
        <f t="shared" si="0"/>
        <v>197</v>
      </c>
      <c r="G46" s="106">
        <f t="shared" si="2"/>
        <v>629538</v>
      </c>
    </row>
    <row r="47" spans="1:7" ht="15" customHeight="1" x14ac:dyDescent="0.25">
      <c r="A47" s="23"/>
      <c r="B47" s="31">
        <v>41</v>
      </c>
      <c r="C47" s="84">
        <f t="shared" si="1"/>
        <v>45632</v>
      </c>
      <c r="D47" s="76">
        <v>689</v>
      </c>
      <c r="E47" s="76">
        <v>0</v>
      </c>
      <c r="F47" s="30">
        <f t="shared" si="0"/>
        <v>689</v>
      </c>
      <c r="G47" s="106">
        <f t="shared" si="2"/>
        <v>630227</v>
      </c>
    </row>
    <row r="48" spans="1:7" ht="15" customHeight="1" x14ac:dyDescent="0.25">
      <c r="A48" s="23"/>
      <c r="B48" s="33">
        <v>42</v>
      </c>
      <c r="C48" s="84">
        <f t="shared" si="1"/>
        <v>45639</v>
      </c>
      <c r="D48" s="76">
        <v>252</v>
      </c>
      <c r="E48" s="76">
        <v>0</v>
      </c>
      <c r="F48" s="30">
        <f t="shared" si="0"/>
        <v>252</v>
      </c>
      <c r="G48" s="106">
        <f t="shared" si="2"/>
        <v>630479</v>
      </c>
    </row>
    <row r="49" spans="1:7" ht="15" x14ac:dyDescent="0.25">
      <c r="A49" s="23"/>
      <c r="B49" s="29">
        <v>43</v>
      </c>
      <c r="C49" s="84">
        <f t="shared" si="1"/>
        <v>45646</v>
      </c>
      <c r="D49" s="76">
        <v>30</v>
      </c>
      <c r="E49" s="76">
        <v>0</v>
      </c>
      <c r="F49" s="30">
        <f t="shared" si="0"/>
        <v>30</v>
      </c>
      <c r="G49" s="106">
        <f t="shared" si="2"/>
        <v>630509</v>
      </c>
    </row>
    <row r="50" spans="1:7" ht="15" customHeight="1" x14ac:dyDescent="0.25">
      <c r="A50" s="23"/>
      <c r="B50" s="31">
        <v>44</v>
      </c>
      <c r="C50" s="84">
        <f t="shared" si="1"/>
        <v>45653</v>
      </c>
      <c r="D50" s="76">
        <v>5</v>
      </c>
      <c r="E50" s="76">
        <v>7</v>
      </c>
      <c r="F50" s="30">
        <f t="shared" si="0"/>
        <v>12</v>
      </c>
      <c r="G50" s="106">
        <f t="shared" si="2"/>
        <v>630521</v>
      </c>
    </row>
    <row r="51" spans="1:7" ht="15" customHeight="1" x14ac:dyDescent="0.25">
      <c r="A51" s="23"/>
      <c r="B51" s="31">
        <v>45</v>
      </c>
      <c r="C51" s="84">
        <f t="shared" si="1"/>
        <v>45660</v>
      </c>
      <c r="D51" s="76">
        <v>3</v>
      </c>
      <c r="E51" s="76">
        <v>53</v>
      </c>
      <c r="F51" s="30">
        <f t="shared" si="0"/>
        <v>56</v>
      </c>
      <c r="G51" s="106">
        <f t="shared" si="2"/>
        <v>630577</v>
      </c>
    </row>
    <row r="52" spans="1:7" ht="15" customHeight="1" x14ac:dyDescent="0.25">
      <c r="A52" s="23"/>
      <c r="B52" s="33">
        <v>46</v>
      </c>
      <c r="C52" s="84">
        <f t="shared" si="1"/>
        <v>45667</v>
      </c>
      <c r="D52" s="76">
        <v>25</v>
      </c>
      <c r="E52" s="76">
        <v>0</v>
      </c>
      <c r="F52" s="30">
        <f t="shared" si="0"/>
        <v>25</v>
      </c>
      <c r="G52" s="106">
        <f t="shared" si="2"/>
        <v>630602</v>
      </c>
    </row>
    <row r="53" spans="1:7" ht="15" customHeight="1" x14ac:dyDescent="0.25">
      <c r="A53" s="23"/>
      <c r="B53" s="29">
        <v>47</v>
      </c>
      <c r="C53" s="84">
        <f t="shared" si="1"/>
        <v>45674</v>
      </c>
      <c r="D53" s="76"/>
      <c r="E53" s="76"/>
      <c r="F53" s="30">
        <f t="shared" si="0"/>
        <v>0</v>
      </c>
      <c r="G53" s="106">
        <f t="shared" si="2"/>
        <v>630602</v>
      </c>
    </row>
    <row r="54" spans="1:7" ht="15" customHeight="1" x14ac:dyDescent="0.25">
      <c r="A54" s="23"/>
      <c r="B54" s="31">
        <v>48</v>
      </c>
      <c r="C54" s="84">
        <f t="shared" si="1"/>
        <v>45681</v>
      </c>
      <c r="D54" s="76"/>
      <c r="E54" s="76"/>
      <c r="F54" s="30">
        <f>D54+E54</f>
        <v>0</v>
      </c>
      <c r="G54" s="106">
        <f t="shared" si="2"/>
        <v>630602</v>
      </c>
    </row>
    <row r="55" spans="1:7" s="1" customFormat="1" ht="15" customHeight="1" x14ac:dyDescent="0.25">
      <c r="A55" s="26"/>
      <c r="B55" s="31">
        <v>49</v>
      </c>
      <c r="C55" s="84">
        <f t="shared" si="1"/>
        <v>45688</v>
      </c>
      <c r="D55" s="76"/>
      <c r="E55" s="76"/>
      <c r="F55" s="30">
        <f>D55+E55</f>
        <v>0</v>
      </c>
      <c r="G55" s="106">
        <f t="shared" si="2"/>
        <v>630602</v>
      </c>
    </row>
    <row r="56" spans="1:7" ht="15" customHeight="1" x14ac:dyDescent="0.25">
      <c r="A56" s="23"/>
      <c r="B56" s="33">
        <v>50</v>
      </c>
      <c r="C56" s="84">
        <f t="shared" si="1"/>
        <v>45695</v>
      </c>
      <c r="D56" s="76"/>
      <c r="E56" s="76"/>
      <c r="F56" s="30">
        <f>D56+E56</f>
        <v>0</v>
      </c>
      <c r="G56" s="106">
        <f t="shared" si="2"/>
        <v>630602</v>
      </c>
    </row>
    <row r="57" spans="1:7" ht="15" customHeight="1" x14ac:dyDescent="0.25">
      <c r="A57" s="23"/>
      <c r="B57" s="29">
        <v>51</v>
      </c>
      <c r="C57" s="84">
        <f t="shared" si="1"/>
        <v>45702</v>
      </c>
      <c r="D57" s="76"/>
      <c r="E57" s="76"/>
      <c r="F57" s="30">
        <f>D57+E57</f>
        <v>0</v>
      </c>
      <c r="G57" s="106">
        <f t="shared" si="2"/>
        <v>630602</v>
      </c>
    </row>
    <row r="58" spans="1:7" ht="15" customHeight="1" x14ac:dyDescent="0.25">
      <c r="A58" s="23"/>
      <c r="B58" s="31">
        <v>52</v>
      </c>
      <c r="C58" s="84">
        <f t="shared" si="1"/>
        <v>45709</v>
      </c>
      <c r="D58" s="76"/>
      <c r="E58" s="76"/>
      <c r="F58" s="30">
        <f>D58+E58</f>
        <v>0</v>
      </c>
      <c r="G58" s="106">
        <f t="shared" si="2"/>
        <v>630602</v>
      </c>
    </row>
    <row r="59" spans="1:7" ht="14.25" x14ac:dyDescent="0.2">
      <c r="A59" s="23"/>
      <c r="B59" s="23"/>
      <c r="C59" s="81"/>
      <c r="D59" s="46"/>
      <c r="E59" s="35"/>
      <c r="F59" s="36"/>
      <c r="G59" s="37"/>
    </row>
    <row r="60" spans="1:7" ht="14.25" x14ac:dyDescent="0.2">
      <c r="A60" s="23"/>
      <c r="B60" s="23"/>
      <c r="C60" s="81"/>
      <c r="D60" s="46"/>
      <c r="E60" s="35"/>
      <c r="F60" s="36"/>
      <c r="G60" s="37"/>
    </row>
    <row r="61" spans="1:7" ht="14.25" x14ac:dyDescent="0.2">
      <c r="A61" s="23"/>
      <c r="B61" s="23"/>
      <c r="C61" s="81"/>
      <c r="D61" s="46"/>
      <c r="E61" s="35"/>
      <c r="F61" s="36"/>
      <c r="G61" s="37"/>
    </row>
    <row r="62" spans="1:7" ht="14.25" x14ac:dyDescent="0.2">
      <c r="A62" s="23"/>
      <c r="B62" s="23"/>
      <c r="C62" s="81"/>
      <c r="D62" s="46"/>
      <c r="E62" s="35"/>
      <c r="F62" s="36"/>
      <c r="G62" s="37"/>
    </row>
    <row r="63" spans="1:7" ht="14.25" x14ac:dyDescent="0.2">
      <c r="A63" s="23"/>
      <c r="B63" s="23"/>
      <c r="C63" s="81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Q72"/>
  <sheetViews>
    <sheetView showGridLines="0" showWhiteSpace="0" zoomScale="85" zoomScaleNormal="85" workbookViewId="0">
      <pane xSplit="3" ySplit="3" topLeftCell="D40" activePane="bottomRight" state="frozen"/>
      <selection pane="topRight" activeCell="D1" sqref="D1"/>
      <selection pane="bottomLeft" activeCell="A4" sqref="A4"/>
      <selection pane="bottomRight" activeCell="K53" sqref="K53"/>
    </sheetView>
  </sheetViews>
  <sheetFormatPr defaultColWidth="9.140625" defaultRowHeight="12" x14ac:dyDescent="0.2"/>
  <cols>
    <col min="1" max="1" width="8.85546875" style="2" customWidth="1"/>
    <col min="2" max="2" width="48" style="2" customWidth="1"/>
    <col min="3" max="3" width="16" style="4" bestFit="1" customWidth="1"/>
    <col min="4" max="4" width="11.28515625" style="2" bestFit="1" customWidth="1"/>
    <col min="5" max="10" width="15.85546875" style="2" customWidth="1"/>
    <col min="11" max="11" width="16.140625" style="2" bestFit="1" customWidth="1"/>
    <col min="12" max="16384" width="9.140625" style="2"/>
  </cols>
  <sheetData>
    <row r="1" spans="2:11" ht="12.75" thickBot="1" x14ac:dyDescent="0.25"/>
    <row r="2" spans="2:11" ht="15.75" x14ac:dyDescent="0.25">
      <c r="B2" s="142" t="s">
        <v>42</v>
      </c>
      <c r="C2" s="143"/>
      <c r="D2" s="143"/>
      <c r="E2" s="143"/>
      <c r="F2" s="92"/>
      <c r="G2" s="92"/>
      <c r="H2" s="92"/>
      <c r="I2" s="92"/>
      <c r="J2" s="92"/>
      <c r="K2" s="92"/>
    </row>
    <row r="3" spans="2:11" s="1" customFormat="1" ht="18" thickBot="1" x14ac:dyDescent="0.35">
      <c r="B3" s="58" t="s">
        <v>13</v>
      </c>
      <c r="C3" s="53" t="s">
        <v>0</v>
      </c>
      <c r="D3" s="87" t="s">
        <v>33</v>
      </c>
      <c r="E3" s="87" t="s">
        <v>49</v>
      </c>
      <c r="F3" s="71" t="s">
        <v>50</v>
      </c>
      <c r="G3" s="71" t="s">
        <v>51</v>
      </c>
      <c r="H3" s="71" t="s">
        <v>56</v>
      </c>
      <c r="I3" s="71" t="s">
        <v>57</v>
      </c>
      <c r="J3" s="71" t="s">
        <v>55</v>
      </c>
      <c r="K3" s="71" t="s">
        <v>60</v>
      </c>
    </row>
    <row r="4" spans="2:11" ht="15" x14ac:dyDescent="0.25">
      <c r="B4" s="22">
        <v>1</v>
      </c>
      <c r="C4" s="102">
        <f>'Sunflower 2024_2025'!C7</f>
        <v>45352</v>
      </c>
      <c r="D4" s="99">
        <v>0</v>
      </c>
      <c r="E4" s="93">
        <f>' Sunflower 2019_20'!F7</f>
        <v>670</v>
      </c>
      <c r="F4" s="93">
        <f>'Sunflower 2020_21'!F7</f>
        <v>34</v>
      </c>
      <c r="G4" s="93">
        <f>'Sunflower 2021_22'!F7</f>
        <v>1682</v>
      </c>
      <c r="H4" s="93">
        <f>'Sunflower 2022_23'!F7</f>
        <v>2548</v>
      </c>
      <c r="I4" s="93">
        <f>'Sunflower 2023_2024'!F7</f>
        <v>251</v>
      </c>
      <c r="J4" s="93">
        <f>'Sunflower 2024_2025'!F7</f>
        <v>921</v>
      </c>
      <c r="K4" s="93">
        <f>AVERAGE(E4:I4)</f>
        <v>1037</v>
      </c>
    </row>
    <row r="5" spans="2:11" ht="15" x14ac:dyDescent="0.25">
      <c r="B5" s="22">
        <v>2</v>
      </c>
      <c r="C5" s="102">
        <f>'Sunflower 2024_2025'!C8</f>
        <v>45359</v>
      </c>
      <c r="D5" s="99">
        <v>0</v>
      </c>
      <c r="E5" s="93">
        <f>' Sunflower 2019_20'!F8</f>
        <v>1229</v>
      </c>
      <c r="F5" s="93">
        <f>'Sunflower 2020_21'!F8</f>
        <v>558</v>
      </c>
      <c r="G5" s="93">
        <f>'Sunflower 2021_22'!F8</f>
        <v>7592</v>
      </c>
      <c r="H5" s="93">
        <f>'Sunflower 2022_23'!F8</f>
        <v>1042</v>
      </c>
      <c r="I5" s="93">
        <f>'Sunflower 2023_2024'!F8</f>
        <v>1567</v>
      </c>
      <c r="J5" s="93">
        <f>'Sunflower 2024_2025'!F8</f>
        <v>8214</v>
      </c>
      <c r="K5" s="93">
        <f t="shared" ref="K5:K27" si="0">AVERAGE(E5:I5)</f>
        <v>2397.6</v>
      </c>
    </row>
    <row r="6" spans="2:11" ht="15" x14ac:dyDescent="0.25">
      <c r="B6" s="22">
        <v>3</v>
      </c>
      <c r="C6" s="102">
        <f>'Sunflower 2024_2025'!C9</f>
        <v>45366</v>
      </c>
      <c r="D6" s="99">
        <v>0</v>
      </c>
      <c r="E6" s="93">
        <f>' Sunflower 2019_20'!F9</f>
        <v>932</v>
      </c>
      <c r="F6" s="93">
        <f>'Sunflower 2020_21'!F9</f>
        <v>434</v>
      </c>
      <c r="G6" s="93">
        <f>'Sunflower 2021_22'!F9</f>
        <v>7821</v>
      </c>
      <c r="H6" s="93">
        <f>'Sunflower 2022_23'!F9</f>
        <v>7405</v>
      </c>
      <c r="I6" s="93">
        <f>'Sunflower 2023_2024'!F9</f>
        <v>8789</v>
      </c>
      <c r="J6" s="93">
        <f>'Sunflower 2024_2025'!F9</f>
        <v>18339</v>
      </c>
      <c r="K6" s="93">
        <f t="shared" si="0"/>
        <v>5076.2</v>
      </c>
    </row>
    <row r="7" spans="2:11" ht="15" x14ac:dyDescent="0.25">
      <c r="B7" s="22">
        <v>4</v>
      </c>
      <c r="C7" s="102">
        <f>'Sunflower 2024_2025'!C10</f>
        <v>45373</v>
      </c>
      <c r="D7" s="99">
        <v>0</v>
      </c>
      <c r="E7" s="93">
        <f>' Sunflower 2019_20'!F10</f>
        <v>925</v>
      </c>
      <c r="F7" s="93">
        <f>'Sunflower 2020_21'!F10</f>
        <v>7110</v>
      </c>
      <c r="G7" s="93">
        <f>'Sunflower 2021_22'!F10</f>
        <v>32166</v>
      </c>
      <c r="H7" s="93">
        <f>'Sunflower 2022_23'!F10</f>
        <v>53154</v>
      </c>
      <c r="I7" s="93">
        <f>'Sunflower 2023_2024'!F10</f>
        <v>20776</v>
      </c>
      <c r="J7" s="93">
        <f>'Sunflower 2024_2025'!F10</f>
        <v>19664</v>
      </c>
      <c r="K7" s="93">
        <f t="shared" si="0"/>
        <v>22826.2</v>
      </c>
    </row>
    <row r="8" spans="2:11" ht="15" x14ac:dyDescent="0.25">
      <c r="B8" s="22">
        <v>5</v>
      </c>
      <c r="C8" s="102">
        <f>'Sunflower 2024_2025'!C11</f>
        <v>45380</v>
      </c>
      <c r="D8" s="99">
        <v>9613</v>
      </c>
      <c r="E8" s="93">
        <f>' Sunflower 2019_20'!F11</f>
        <v>2239</v>
      </c>
      <c r="F8" s="93">
        <f>'Sunflower 2020_21'!F11</f>
        <v>1596</v>
      </c>
      <c r="G8" s="93">
        <f>'Sunflower 2021_22'!F11</f>
        <v>2049</v>
      </c>
      <c r="H8" s="93">
        <f>'Sunflower 2022_23'!F11</f>
        <v>3286</v>
      </c>
      <c r="I8" s="93">
        <f>'Sunflower 2023_2024'!F11</f>
        <v>21964</v>
      </c>
      <c r="J8" s="93">
        <f>'Sunflower 2024_2025'!F11</f>
        <v>16432</v>
      </c>
      <c r="K8" s="93">
        <f t="shared" si="0"/>
        <v>6226.8</v>
      </c>
    </row>
    <row r="9" spans="2:11" ht="15" x14ac:dyDescent="0.25">
      <c r="B9" s="22">
        <v>6</v>
      </c>
      <c r="C9" s="102">
        <f>'Sunflower 2024_2025'!C12</f>
        <v>45387</v>
      </c>
      <c r="D9" s="99">
        <v>0</v>
      </c>
      <c r="E9" s="93">
        <f>' Sunflower 2019_20'!F12</f>
        <v>1113</v>
      </c>
      <c r="F9" s="93">
        <f>'Sunflower 2020_21'!F12</f>
        <v>8058</v>
      </c>
      <c r="G9" s="93">
        <f>'Sunflower 2021_22'!F12</f>
        <v>27321</v>
      </c>
      <c r="H9" s="93">
        <f>'Sunflower 2022_23'!F12</f>
        <v>20183</v>
      </c>
      <c r="I9" s="93">
        <f>'Sunflower 2023_2024'!F12</f>
        <v>27517</v>
      </c>
      <c r="J9" s="93">
        <f>'Sunflower 2024_2025'!F12</f>
        <v>15771</v>
      </c>
      <c r="K9" s="93">
        <f t="shared" si="0"/>
        <v>16838.400000000001</v>
      </c>
    </row>
    <row r="10" spans="2:11" ht="15" x14ac:dyDescent="0.25">
      <c r="B10" s="22">
        <v>7</v>
      </c>
      <c r="C10" s="102">
        <f>'Sunflower 2024_2025'!C13</f>
        <v>45394</v>
      </c>
      <c r="D10" s="99">
        <v>0</v>
      </c>
      <c r="E10" s="93">
        <f>' Sunflower 2019_20'!F13</f>
        <v>1423</v>
      </c>
      <c r="F10" s="93">
        <f>'Sunflower 2020_21'!F13</f>
        <v>7353</v>
      </c>
      <c r="G10" s="93">
        <f>'Sunflower 2021_22'!F13</f>
        <v>47694</v>
      </c>
      <c r="H10" s="93">
        <f>'Sunflower 2022_23'!F13</f>
        <v>10241</v>
      </c>
      <c r="I10" s="93">
        <f>'Sunflower 2023_2024'!F13</f>
        <v>50130</v>
      </c>
      <c r="J10" s="93">
        <f>'Sunflower 2024_2025'!F13</f>
        <v>11112</v>
      </c>
      <c r="K10" s="93">
        <f t="shared" si="0"/>
        <v>23368.2</v>
      </c>
    </row>
    <row r="11" spans="2:11" ht="15" customHeight="1" x14ac:dyDescent="0.25">
      <c r="B11" s="22">
        <v>8</v>
      </c>
      <c r="C11" s="102">
        <f>'Sunflower 2024_2025'!C14</f>
        <v>45401</v>
      </c>
      <c r="D11" s="99">
        <v>0</v>
      </c>
      <c r="E11" s="93">
        <f>' Sunflower 2019_20'!F14</f>
        <v>6092</v>
      </c>
      <c r="F11" s="93">
        <f>'Sunflower 2020_21'!F14</f>
        <v>48646</v>
      </c>
      <c r="G11" s="93">
        <f>'Sunflower 2021_22'!F14</f>
        <v>44004</v>
      </c>
      <c r="H11" s="93">
        <f>'Sunflower 2022_23'!F14</f>
        <v>26463</v>
      </c>
      <c r="I11" s="93">
        <f>'Sunflower 2023_2024'!F14</f>
        <v>78915</v>
      </c>
      <c r="J11" s="93">
        <f>'Sunflower 2024_2025'!F14</f>
        <v>27944</v>
      </c>
      <c r="K11" s="93">
        <f t="shared" si="0"/>
        <v>40824</v>
      </c>
    </row>
    <row r="12" spans="2:11" ht="15" customHeight="1" x14ac:dyDescent="0.25">
      <c r="B12" s="22">
        <v>9</v>
      </c>
      <c r="C12" s="102">
        <f>'Sunflower 2024_2025'!C15</f>
        <v>45408</v>
      </c>
      <c r="D12" s="99">
        <v>109677</v>
      </c>
      <c r="E12" s="93">
        <f>' Sunflower 2019_20'!F15</f>
        <v>10081</v>
      </c>
      <c r="F12" s="93">
        <f>'Sunflower 2020_21'!F15</f>
        <v>1020</v>
      </c>
      <c r="G12" s="93">
        <f>'Sunflower 2021_22'!F15</f>
        <v>94831</v>
      </c>
      <c r="H12" s="93">
        <f>'Sunflower 2022_23'!F15</f>
        <v>86709</v>
      </c>
      <c r="I12" s="93">
        <f>'Sunflower 2023_2024'!F15</f>
        <v>64700</v>
      </c>
      <c r="J12" s="93">
        <f>'Sunflower 2024_2025'!F15</f>
        <v>36202</v>
      </c>
      <c r="K12" s="93">
        <f t="shared" si="0"/>
        <v>51468.2</v>
      </c>
    </row>
    <row r="13" spans="2:11" ht="15" customHeight="1" x14ac:dyDescent="0.25">
      <c r="B13" s="22">
        <v>10</v>
      </c>
      <c r="C13" s="102">
        <f>'Sunflower 2024_2025'!C16</f>
        <v>45415</v>
      </c>
      <c r="D13" s="99">
        <v>0</v>
      </c>
      <c r="E13" s="93">
        <f>' Sunflower 2019_20'!F16</f>
        <v>10026</v>
      </c>
      <c r="F13" s="93">
        <f>'Sunflower 2020_21'!F16</f>
        <v>65843</v>
      </c>
      <c r="G13" s="93">
        <f>'Sunflower 2021_22'!F16</f>
        <v>32336</v>
      </c>
      <c r="H13" s="93">
        <f>'Sunflower 2022_23'!F16</f>
        <v>44578</v>
      </c>
      <c r="I13" s="93">
        <f>'Sunflower 2023_2024'!F16</f>
        <v>48078</v>
      </c>
      <c r="J13" s="93">
        <f>'Sunflower 2024_2025'!F16</f>
        <v>43167</v>
      </c>
      <c r="K13" s="93">
        <f t="shared" si="0"/>
        <v>40172.199999999997</v>
      </c>
    </row>
    <row r="14" spans="2:11" ht="15" customHeight="1" x14ac:dyDescent="0.25">
      <c r="B14" s="22">
        <v>11</v>
      </c>
      <c r="C14" s="102">
        <f>'Sunflower 2024_2025'!C17</f>
        <v>45422</v>
      </c>
      <c r="D14" s="99">
        <v>0</v>
      </c>
      <c r="E14" s="93">
        <f>' Sunflower 2019_20'!F17</f>
        <v>17580</v>
      </c>
      <c r="F14" s="93">
        <f>'Sunflower 2020_21'!F17</f>
        <v>70700</v>
      </c>
      <c r="G14" s="93">
        <f>'Sunflower 2021_22'!F17</f>
        <v>45518</v>
      </c>
      <c r="H14" s="93">
        <f>'Sunflower 2022_23'!F17</f>
        <v>50184</v>
      </c>
      <c r="I14" s="93">
        <f>'Sunflower 2023_2024'!F17</f>
        <v>36958</v>
      </c>
      <c r="J14" s="93">
        <f>'Sunflower 2024_2025'!F17</f>
        <v>64774</v>
      </c>
      <c r="K14" s="93">
        <f t="shared" si="0"/>
        <v>44188</v>
      </c>
    </row>
    <row r="15" spans="2:11" ht="15" customHeight="1" x14ac:dyDescent="0.25">
      <c r="B15" s="22">
        <v>12</v>
      </c>
      <c r="C15" s="102">
        <f>'Sunflower 2024_2025'!C18</f>
        <v>45429</v>
      </c>
      <c r="D15" s="99">
        <v>0</v>
      </c>
      <c r="E15" s="93">
        <f>' Sunflower 2019_20'!F18</f>
        <v>24924</v>
      </c>
      <c r="F15" s="93">
        <f>'Sunflower 2020_21'!F18</f>
        <v>65686</v>
      </c>
      <c r="G15" s="93">
        <f>'Sunflower 2021_22'!F18</f>
        <v>31977</v>
      </c>
      <c r="H15" s="93">
        <f>'Sunflower 2022_23'!F18</f>
        <v>47331</v>
      </c>
      <c r="I15" s="93">
        <f>'Sunflower 2023_2024'!F18</f>
        <v>40889</v>
      </c>
      <c r="J15" s="93">
        <f>'Sunflower 2024_2025'!F18</f>
        <v>68269</v>
      </c>
      <c r="K15" s="93">
        <f t="shared" si="0"/>
        <v>42161.4</v>
      </c>
    </row>
    <row r="16" spans="2:11" ht="15" customHeight="1" x14ac:dyDescent="0.25">
      <c r="B16" s="22">
        <v>13</v>
      </c>
      <c r="C16" s="102">
        <f>'Sunflower 2024_2025'!C19</f>
        <v>45436</v>
      </c>
      <c r="D16" s="99">
        <v>231151</v>
      </c>
      <c r="E16" s="93">
        <f>' Sunflower 2019_20'!F19</f>
        <v>41246</v>
      </c>
      <c r="F16" s="93">
        <f>'Sunflower 2020_21'!F19</f>
        <v>104548</v>
      </c>
      <c r="G16" s="93">
        <f>'Sunflower 2021_22'!F19</f>
        <v>72739</v>
      </c>
      <c r="H16" s="93">
        <f>'Sunflower 2022_23'!F19</f>
        <v>120102</v>
      </c>
      <c r="I16" s="93">
        <f>'Sunflower 2023_2024'!F19</f>
        <v>56224</v>
      </c>
      <c r="J16" s="93">
        <f>'Sunflower 2024_2025'!F19</f>
        <v>64493</v>
      </c>
      <c r="K16" s="93">
        <f t="shared" si="0"/>
        <v>78971.8</v>
      </c>
    </row>
    <row r="17" spans="2:17" ht="15" customHeight="1" x14ac:dyDescent="0.25">
      <c r="B17" s="22">
        <v>14</v>
      </c>
      <c r="C17" s="102">
        <f>'Sunflower 2024_2025'!C20</f>
        <v>45443</v>
      </c>
      <c r="D17" s="99">
        <v>2476</v>
      </c>
      <c r="E17" s="93">
        <f>' Sunflower 2019_20'!F20</f>
        <v>73007</v>
      </c>
      <c r="F17" s="93">
        <f>'Sunflower 2020_21'!F20</f>
        <v>66559</v>
      </c>
      <c r="G17" s="93">
        <f>'Sunflower 2021_22'!F20</f>
        <v>13350</v>
      </c>
      <c r="H17" s="93">
        <f>'Sunflower 2022_23'!F20</f>
        <v>39007</v>
      </c>
      <c r="I17" s="93">
        <f>'Sunflower 2023_2024'!F20</f>
        <v>33346</v>
      </c>
      <c r="J17" s="93">
        <f>'Sunflower 2024_2025'!F20</f>
        <v>47102</v>
      </c>
      <c r="K17" s="93">
        <f t="shared" si="0"/>
        <v>45053.8</v>
      </c>
    </row>
    <row r="18" spans="2:17" ht="15" customHeight="1" x14ac:dyDescent="0.25">
      <c r="B18" s="22">
        <v>15</v>
      </c>
      <c r="C18" s="102">
        <f>'Sunflower 2024_2025'!C21</f>
        <v>45450</v>
      </c>
      <c r="D18" s="99">
        <v>39236</v>
      </c>
      <c r="E18" s="93">
        <f>' Sunflower 2019_20'!F21</f>
        <v>56131</v>
      </c>
      <c r="F18" s="93">
        <f>'Sunflower 2020_21'!F21</f>
        <v>74767</v>
      </c>
      <c r="G18" s="93">
        <f>'Sunflower 2021_22'!F21</f>
        <v>11579</v>
      </c>
      <c r="H18" s="93">
        <f>'Sunflower 2022_23'!F21</f>
        <v>67619</v>
      </c>
      <c r="I18" s="93">
        <f>'Sunflower 2023_2024'!F21</f>
        <v>38566</v>
      </c>
      <c r="J18" s="93">
        <f>'Sunflower 2024_2025'!F21</f>
        <v>33019</v>
      </c>
      <c r="K18" s="93">
        <f t="shared" si="0"/>
        <v>49732.4</v>
      </c>
    </row>
    <row r="19" spans="2:17" ht="15" customHeight="1" x14ac:dyDescent="0.25">
      <c r="B19" s="22">
        <v>16</v>
      </c>
      <c r="C19" s="102">
        <f>'Sunflower 2024_2025'!C22</f>
        <v>45457</v>
      </c>
      <c r="D19" s="99">
        <v>45410</v>
      </c>
      <c r="E19" s="93">
        <f>' Sunflower 2019_20'!F22</f>
        <v>53151</v>
      </c>
      <c r="F19" s="93">
        <f>'Sunflower 2020_21'!F22</f>
        <v>41096</v>
      </c>
      <c r="G19" s="93">
        <f>'Sunflower 2021_22'!F22</f>
        <v>23383</v>
      </c>
      <c r="H19" s="93">
        <f>'Sunflower 2022_23'!F22</f>
        <v>50083</v>
      </c>
      <c r="I19" s="93">
        <f>'Sunflower 2023_2024'!F22</f>
        <v>33024</v>
      </c>
      <c r="J19" s="93">
        <f>'Sunflower 2024_2025'!F22</f>
        <v>42011</v>
      </c>
      <c r="K19" s="93">
        <f t="shared" si="0"/>
        <v>40147.4</v>
      </c>
    </row>
    <row r="20" spans="2:17" ht="15" customHeight="1" x14ac:dyDescent="0.25">
      <c r="B20" s="22">
        <v>17</v>
      </c>
      <c r="C20" s="102">
        <f>'Sunflower 2024_2025'!C23</f>
        <v>45464</v>
      </c>
      <c r="D20" s="99">
        <v>55110</v>
      </c>
      <c r="E20" s="93">
        <f>' Sunflower 2019_20'!F23</f>
        <v>43137</v>
      </c>
      <c r="F20" s="93">
        <f>'Sunflower 2020_21'!F23</f>
        <v>114508</v>
      </c>
      <c r="G20" s="93">
        <f>'Sunflower 2021_22'!F23</f>
        <v>90608</v>
      </c>
      <c r="H20" s="93">
        <f>'Sunflower 2022_23'!F23</f>
        <v>38082</v>
      </c>
      <c r="I20" s="93">
        <f>'Sunflower 2023_2024'!F23</f>
        <v>27979</v>
      </c>
      <c r="J20" s="93">
        <f>'Sunflower 2024_2025'!F23</f>
        <v>32564</v>
      </c>
      <c r="K20" s="93">
        <f t="shared" si="0"/>
        <v>62862.8</v>
      </c>
    </row>
    <row r="21" spans="2:17" ht="15" customHeight="1" x14ac:dyDescent="0.25">
      <c r="B21" s="22">
        <f>' Sunflower 2019_20'!B24</f>
        <v>18</v>
      </c>
      <c r="C21" s="102">
        <f>'Sunflower 2024_2025'!C24</f>
        <v>45471</v>
      </c>
      <c r="D21" s="99">
        <v>107964</v>
      </c>
      <c r="E21" s="93">
        <f>' Sunflower 2019_20'!F24</f>
        <v>83104</v>
      </c>
      <c r="F21" s="93">
        <f>'Sunflower 2020_21'!F24</f>
        <v>17107</v>
      </c>
      <c r="G21" s="93">
        <f>'Sunflower 2021_22'!F24</f>
        <v>4050</v>
      </c>
      <c r="H21" s="93">
        <f>'Sunflower 2022_23'!F24</f>
        <v>33496</v>
      </c>
      <c r="I21" s="93">
        <f>'Sunflower 2023_2024'!F24</f>
        <v>28037</v>
      </c>
      <c r="J21" s="93">
        <f>'Sunflower 2024_2025'!F24</f>
        <v>25626</v>
      </c>
      <c r="K21" s="93">
        <f t="shared" si="0"/>
        <v>33158.800000000003</v>
      </c>
    </row>
    <row r="22" spans="2:17" ht="15" customHeight="1" x14ac:dyDescent="0.25">
      <c r="B22" s="22">
        <f>' Sunflower 2019_20'!B25</f>
        <v>19</v>
      </c>
      <c r="C22" s="102">
        <f>'Sunflower 2024_2025'!C25</f>
        <v>45478</v>
      </c>
      <c r="D22" s="99">
        <v>71801</v>
      </c>
      <c r="E22" s="93">
        <f>' Sunflower 2019_20'!F25</f>
        <v>59121</v>
      </c>
      <c r="F22" s="93">
        <f>'Sunflower 2020_21'!F25</f>
        <v>23517</v>
      </c>
      <c r="G22" s="93">
        <f>'Sunflower 2021_22'!F25</f>
        <v>17621</v>
      </c>
      <c r="H22" s="93">
        <f>'Sunflower 2022_23'!F25</f>
        <v>42171</v>
      </c>
      <c r="I22" s="93">
        <f>'Sunflower 2023_2024'!F25</f>
        <v>26837</v>
      </c>
      <c r="J22" s="93">
        <f>'Sunflower 2024_2025'!F25</f>
        <v>14899</v>
      </c>
      <c r="K22" s="93">
        <f t="shared" si="0"/>
        <v>33853.4</v>
      </c>
    </row>
    <row r="23" spans="2:17" ht="15" customHeight="1" x14ac:dyDescent="0.25">
      <c r="B23" s="22">
        <f>' Sunflower 2019_20'!B26</f>
        <v>20</v>
      </c>
      <c r="C23" s="102">
        <f>'Sunflower 2024_2025'!C26</f>
        <v>45485</v>
      </c>
      <c r="D23" s="99">
        <v>49667</v>
      </c>
      <c r="E23" s="93">
        <f>' Sunflower 2019_20'!F26</f>
        <v>63782</v>
      </c>
      <c r="F23" s="93">
        <f>'Sunflower 2020_21'!F26</f>
        <v>11365</v>
      </c>
      <c r="G23" s="93">
        <f>'Sunflower 2021_22'!F26</f>
        <v>11543</v>
      </c>
      <c r="H23" s="93">
        <f>'Sunflower 2022_23'!F26</f>
        <v>34122</v>
      </c>
      <c r="I23" s="93">
        <f>'Sunflower 2023_2024'!F26</f>
        <v>20827</v>
      </c>
      <c r="J23" s="93">
        <f>'Sunflower 2024_2025'!F26</f>
        <v>10609</v>
      </c>
      <c r="K23" s="93">
        <f t="shared" si="0"/>
        <v>28327.8</v>
      </c>
    </row>
    <row r="24" spans="2:17" ht="15" customHeight="1" x14ac:dyDescent="0.25">
      <c r="B24" s="22">
        <f>' Sunflower 2019_20'!B27</f>
        <v>21</v>
      </c>
      <c r="C24" s="102">
        <f>'Sunflower 2024_2025'!C27</f>
        <v>45492</v>
      </c>
      <c r="D24" s="99">
        <v>35087</v>
      </c>
      <c r="E24" s="93">
        <f>' Sunflower 2019_20'!F27</f>
        <v>37323</v>
      </c>
      <c r="F24" s="93">
        <f>'Sunflower 2020_21'!F27</f>
        <v>4720</v>
      </c>
      <c r="G24" s="93">
        <f>'Sunflower 2021_22'!F27</f>
        <v>7059</v>
      </c>
      <c r="H24" s="93">
        <f>'Sunflower 2022_23'!F27</f>
        <v>17447</v>
      </c>
      <c r="I24" s="93">
        <f>'Sunflower 2023_2024'!F27</f>
        <v>16900</v>
      </c>
      <c r="J24" s="93">
        <f>'Sunflower 2024_2025'!F27</f>
        <v>5799</v>
      </c>
      <c r="K24" s="93">
        <f t="shared" si="0"/>
        <v>16689.8</v>
      </c>
    </row>
    <row r="25" spans="2:17" ht="15" customHeight="1" x14ac:dyDescent="0.25">
      <c r="B25" s="22">
        <f>' Sunflower 2019_20'!B28</f>
        <v>22</v>
      </c>
      <c r="C25" s="102">
        <f>'Sunflower 2024_2025'!C28</f>
        <v>45499</v>
      </c>
      <c r="D25" s="99">
        <v>58151</v>
      </c>
      <c r="E25" s="93">
        <f>' Sunflower 2019_20'!F28</f>
        <v>66503</v>
      </c>
      <c r="F25" s="93">
        <f>'Sunflower 2020_21'!F28</f>
        <v>37562</v>
      </c>
      <c r="G25" s="93">
        <f>'Sunflower 2021_22'!F28</f>
        <v>30102</v>
      </c>
      <c r="H25" s="93">
        <f>'Sunflower 2022_23'!F28</f>
        <v>15791</v>
      </c>
      <c r="I25" s="93">
        <f>'Sunflower 2023_2024'!F28</f>
        <v>10762</v>
      </c>
      <c r="J25" s="93">
        <f>'Sunflower 2024_2025'!F28</f>
        <v>3704</v>
      </c>
      <c r="K25" s="93">
        <f t="shared" si="0"/>
        <v>32144</v>
      </c>
    </row>
    <row r="26" spans="2:17" ht="15" customHeight="1" x14ac:dyDescent="0.25">
      <c r="B26" s="22">
        <f>' Sunflower 2019_20'!B29</f>
        <v>23</v>
      </c>
      <c r="C26" s="102">
        <f>'Sunflower 2024_2025'!C29</f>
        <v>45506</v>
      </c>
      <c r="D26" s="99">
        <v>5972</v>
      </c>
      <c r="E26" s="93">
        <f>' Sunflower 2019_20'!F29</f>
        <v>1123</v>
      </c>
      <c r="F26" s="93">
        <f>'Sunflower 2020_21'!F29</f>
        <v>714</v>
      </c>
      <c r="G26" s="93">
        <f>'Sunflower 2021_22'!F29</f>
        <v>2913</v>
      </c>
      <c r="H26" s="93">
        <f>'Sunflower 2022_23'!F29</f>
        <v>5673</v>
      </c>
      <c r="I26" s="93">
        <f>'Sunflower 2023_2024'!F29</f>
        <v>7088</v>
      </c>
      <c r="J26" s="93">
        <f>'Sunflower 2024_2025'!F29</f>
        <v>2422</v>
      </c>
      <c r="K26" s="93">
        <f t="shared" si="0"/>
        <v>3502.2</v>
      </c>
    </row>
    <row r="27" spans="2:17" ht="15" customHeight="1" x14ac:dyDescent="0.25">
      <c r="B27" s="22">
        <f>' Sunflower 2019_20'!B30</f>
        <v>24</v>
      </c>
      <c r="C27" s="102">
        <f>'Sunflower 2024_2025'!C30</f>
        <v>45513</v>
      </c>
      <c r="D27" s="99">
        <v>8246</v>
      </c>
      <c r="E27" s="93">
        <f>' Sunflower 2019_20'!F30</f>
        <v>2717</v>
      </c>
      <c r="F27" s="93">
        <f>'Sunflower 2020_21'!F30</f>
        <v>508</v>
      </c>
      <c r="G27" s="93">
        <f>'Sunflower 2021_22'!F30</f>
        <v>1610</v>
      </c>
      <c r="H27" s="93">
        <f>'Sunflower 2022_23'!F30</f>
        <v>5741</v>
      </c>
      <c r="I27" s="93">
        <f>'Sunflower 2023_2024'!F30</f>
        <v>3913</v>
      </c>
      <c r="J27" s="93">
        <f>'Sunflower 2024_2025'!F30</f>
        <v>2102</v>
      </c>
      <c r="K27" s="93">
        <f t="shared" si="0"/>
        <v>2897.8</v>
      </c>
      <c r="L27" s="108"/>
      <c r="M27" s="108"/>
      <c r="N27" s="108"/>
      <c r="O27" s="108"/>
      <c r="P27" s="108"/>
      <c r="Q27" s="108"/>
    </row>
    <row r="28" spans="2:17" ht="15" customHeight="1" x14ac:dyDescent="0.25">
      <c r="B28" s="22">
        <f>' Sunflower 2019_20'!B31</f>
        <v>25</v>
      </c>
      <c r="C28" s="102">
        <f>'Sunflower 2024_2025'!C31</f>
        <v>45520</v>
      </c>
      <c r="D28" s="99">
        <v>5015</v>
      </c>
      <c r="E28" s="93">
        <f>' Sunflower 2019_20'!F31</f>
        <v>1858</v>
      </c>
      <c r="F28" s="93">
        <f>'Sunflower 2020_21'!F31</f>
        <v>484</v>
      </c>
      <c r="G28" s="93">
        <f>'Sunflower 2021_22'!F31</f>
        <v>952</v>
      </c>
      <c r="H28" s="93">
        <f>'Sunflower 2022_23'!F31</f>
        <v>2823</v>
      </c>
      <c r="I28" s="93">
        <f>'Sunflower 2023_2024'!F31</f>
        <v>2822</v>
      </c>
      <c r="J28" s="93">
        <f>'Sunflower 2024_2025'!F31</f>
        <v>2037</v>
      </c>
      <c r="K28" s="93">
        <f t="shared" ref="K28:K34" si="1">AVERAGE(E28:I28)</f>
        <v>1787.8</v>
      </c>
    </row>
    <row r="29" spans="2:17" ht="15" customHeight="1" x14ac:dyDescent="0.25">
      <c r="B29" s="22">
        <f>' Sunflower 2019_20'!B32</f>
        <v>26</v>
      </c>
      <c r="C29" s="102">
        <f>'Sunflower 2024_2025'!C32</f>
        <v>45527</v>
      </c>
      <c r="D29" s="99">
        <v>3065</v>
      </c>
      <c r="E29" s="93">
        <f>' Sunflower 2019_20'!F32</f>
        <v>1924</v>
      </c>
      <c r="F29" s="93">
        <f>'Sunflower 2020_21'!F32</f>
        <v>2504</v>
      </c>
      <c r="G29" s="93">
        <f>'Sunflower 2021_22'!F32</f>
        <v>4459</v>
      </c>
      <c r="H29" s="93">
        <f>'Sunflower 2022_23'!F32</f>
        <v>2050</v>
      </c>
      <c r="I29" s="93">
        <f>'Sunflower 2023_2024'!F32</f>
        <v>1502</v>
      </c>
      <c r="J29" s="93">
        <f>'Sunflower 2024_2025'!F32</f>
        <v>941</v>
      </c>
      <c r="K29" s="93">
        <f t="shared" si="1"/>
        <v>2487.8000000000002</v>
      </c>
    </row>
    <row r="30" spans="2:17" ht="15" customHeight="1" x14ac:dyDescent="0.25">
      <c r="B30" s="22">
        <f>' Sunflower 2019_20'!B33</f>
        <v>27</v>
      </c>
      <c r="C30" s="102">
        <f>'Sunflower 2024_2025'!C33</f>
        <v>45534</v>
      </c>
      <c r="D30" s="99">
        <v>11179</v>
      </c>
      <c r="E30" s="93">
        <f>' Sunflower 2019_20'!F33</f>
        <v>6549</v>
      </c>
      <c r="F30" s="93">
        <f>'Sunflower 2020_21'!F33</f>
        <v>52</v>
      </c>
      <c r="G30" s="93">
        <f>'Sunflower 2021_22'!F33</f>
        <v>119</v>
      </c>
      <c r="H30" s="93">
        <f>'Sunflower 2022_23'!F33</f>
        <v>1341</v>
      </c>
      <c r="I30" s="93">
        <f>'Sunflower 2023_2024'!F33</f>
        <v>763</v>
      </c>
      <c r="J30" s="93">
        <f>'Sunflower 2024_2025'!F33</f>
        <v>1153</v>
      </c>
      <c r="K30" s="93">
        <f t="shared" si="1"/>
        <v>1764.8</v>
      </c>
    </row>
    <row r="31" spans="2:17" ht="15" customHeight="1" x14ac:dyDescent="0.25">
      <c r="B31" s="22">
        <f>' Sunflower 2019_20'!B34</f>
        <v>28</v>
      </c>
      <c r="C31" s="102">
        <f>'Sunflower 2024_2025'!C34</f>
        <v>45541</v>
      </c>
      <c r="D31" s="99">
        <v>761</v>
      </c>
      <c r="E31" s="93">
        <f>' Sunflower 2019_20'!F34</f>
        <v>276</v>
      </c>
      <c r="F31" s="93">
        <f>'Sunflower 2020_21'!F34</f>
        <v>415</v>
      </c>
      <c r="G31" s="93">
        <f>'Sunflower 2021_22'!F34</f>
        <v>378</v>
      </c>
      <c r="H31" s="93">
        <f>'Sunflower 2022_23'!F34</f>
        <v>1408</v>
      </c>
      <c r="I31" s="93">
        <f>'Sunflower 2023_2024'!F34</f>
        <v>492</v>
      </c>
      <c r="J31" s="93">
        <f>'Sunflower 2024_2025'!F34</f>
        <v>782</v>
      </c>
      <c r="K31" s="93">
        <f t="shared" si="1"/>
        <v>593.79999999999995</v>
      </c>
    </row>
    <row r="32" spans="2:17" ht="15" customHeight="1" x14ac:dyDescent="0.25">
      <c r="B32" s="22">
        <f>' Sunflower 2019_20'!B35</f>
        <v>29</v>
      </c>
      <c r="C32" s="102">
        <f>'Sunflower 2024_2025'!C35</f>
        <v>45548</v>
      </c>
      <c r="D32" s="99">
        <v>465</v>
      </c>
      <c r="E32" s="93">
        <f>' Sunflower 2019_20'!F35</f>
        <v>591</v>
      </c>
      <c r="F32" s="93">
        <f>'Sunflower 2020_21'!F35</f>
        <v>473</v>
      </c>
      <c r="G32" s="93">
        <f>'Sunflower 2021_22'!F35</f>
        <v>366</v>
      </c>
      <c r="H32" s="93">
        <f>'Sunflower 2022_23'!F35</f>
        <v>1058</v>
      </c>
      <c r="I32" s="93">
        <f>'Sunflower 2023_2024'!F35</f>
        <v>393</v>
      </c>
      <c r="J32" s="93">
        <f>'Sunflower 2024_2025'!F35</f>
        <v>519</v>
      </c>
      <c r="K32" s="93">
        <f t="shared" si="1"/>
        <v>576.20000000000005</v>
      </c>
    </row>
    <row r="33" spans="2:11" ht="15" customHeight="1" x14ac:dyDescent="0.25">
      <c r="B33" s="22">
        <f>' Sunflower 2019_20'!B36</f>
        <v>30</v>
      </c>
      <c r="C33" s="102">
        <f>'Sunflower 2024_2025'!C36</f>
        <v>45555</v>
      </c>
      <c r="D33" s="99">
        <v>374</v>
      </c>
      <c r="E33" s="93">
        <f>' Sunflower 2019_20'!F36</f>
        <v>195</v>
      </c>
      <c r="F33" s="93">
        <f>'Sunflower 2020_21'!F36</f>
        <v>2012</v>
      </c>
      <c r="G33" s="93">
        <f>'Sunflower 2021_22'!F36</f>
        <v>2248</v>
      </c>
      <c r="H33" s="93">
        <f>'Sunflower 2022_23'!F36</f>
        <v>983</v>
      </c>
      <c r="I33" s="93">
        <f>'Sunflower 2023_2024'!F36</f>
        <v>603</v>
      </c>
      <c r="J33" s="93">
        <f>'Sunflower 2024_2025'!F36</f>
        <v>512</v>
      </c>
      <c r="K33" s="93">
        <f t="shared" si="1"/>
        <v>1208.2</v>
      </c>
    </row>
    <row r="34" spans="2:11" ht="15" customHeight="1" x14ac:dyDescent="0.25">
      <c r="B34" s="22">
        <f>' Sunflower 2019_20'!B37</f>
        <v>31</v>
      </c>
      <c r="C34" s="102">
        <f>'Sunflower 2024_2025'!C37</f>
        <v>45562</v>
      </c>
      <c r="D34" s="99">
        <v>3635</v>
      </c>
      <c r="E34" s="93">
        <f>' Sunflower 2019_20'!F37</f>
        <v>1684</v>
      </c>
      <c r="F34" s="93">
        <f>'Sunflower 2020_21'!F37</f>
        <v>12</v>
      </c>
      <c r="G34" s="93">
        <f>'Sunflower 2021_22'!F37</f>
        <v>50</v>
      </c>
      <c r="H34" s="93">
        <f>'Sunflower 2022_23'!F37</f>
        <v>660</v>
      </c>
      <c r="I34" s="93">
        <f>'Sunflower 2023_2024'!F37</f>
        <v>360</v>
      </c>
      <c r="J34" s="93">
        <f>'Sunflower 2024_2025'!F37</f>
        <v>901</v>
      </c>
      <c r="K34" s="93">
        <f t="shared" si="1"/>
        <v>553.20000000000005</v>
      </c>
    </row>
    <row r="35" spans="2:11" ht="15" customHeight="1" x14ac:dyDescent="0.25">
      <c r="B35" s="22">
        <f>' Sunflower 2019_20'!B38</f>
        <v>32</v>
      </c>
      <c r="C35" s="102">
        <f>'Sunflower 2024_2025'!C38</f>
        <v>45569</v>
      </c>
      <c r="D35" s="99">
        <v>23</v>
      </c>
      <c r="E35" s="93">
        <f>' Sunflower 2019_20'!F38</f>
        <v>60</v>
      </c>
      <c r="F35" s="93">
        <f>'Sunflower 2020_21'!F38</f>
        <v>92</v>
      </c>
      <c r="G35" s="93">
        <f>'Sunflower 2021_22'!F38</f>
        <v>349</v>
      </c>
      <c r="H35" s="93">
        <f>'Sunflower 2022_23'!F38</f>
        <v>354</v>
      </c>
      <c r="I35" s="93">
        <f>'Sunflower 2023_2024'!F38</f>
        <v>414</v>
      </c>
      <c r="J35" s="93">
        <f>'Sunflower 2024_2025'!F38</f>
        <v>659</v>
      </c>
      <c r="K35" s="93">
        <f t="shared" ref="K35:K40" si="2">AVERAGE(E35:I35)</f>
        <v>253.8</v>
      </c>
    </row>
    <row r="36" spans="2:11" ht="15" customHeight="1" x14ac:dyDescent="0.25">
      <c r="B36" s="22">
        <v>33</v>
      </c>
      <c r="C36" s="102">
        <f>'Sunflower 2024_2025'!C39</f>
        <v>45576</v>
      </c>
      <c r="D36" s="99">
        <v>159</v>
      </c>
      <c r="E36" s="93">
        <f>' Sunflower 2019_20'!F39</f>
        <v>477</v>
      </c>
      <c r="F36" s="93">
        <f>'Sunflower 2020_21'!F39</f>
        <v>22</v>
      </c>
      <c r="G36" s="93">
        <f>'Sunflower 2021_22'!F39</f>
        <v>228</v>
      </c>
      <c r="H36" s="93">
        <f>'Sunflower 2022_23'!F39</f>
        <v>465</v>
      </c>
      <c r="I36" s="93">
        <f>'Sunflower 2023_2024'!F39</f>
        <v>302</v>
      </c>
      <c r="J36" s="93">
        <f>'Sunflower 2024_2025'!F39</f>
        <v>1063</v>
      </c>
      <c r="K36" s="93">
        <f t="shared" si="2"/>
        <v>298.8</v>
      </c>
    </row>
    <row r="37" spans="2:11" ht="15" customHeight="1" x14ac:dyDescent="0.25">
      <c r="B37" s="22">
        <v>34</v>
      </c>
      <c r="C37" s="102">
        <f>'Sunflower 2024_2025'!C40</f>
        <v>45583</v>
      </c>
      <c r="D37" s="99">
        <v>510</v>
      </c>
      <c r="E37" s="93">
        <f>' Sunflower 2019_20'!F40</f>
        <v>352</v>
      </c>
      <c r="F37" s="93">
        <f>'Sunflower 2020_21'!F40</f>
        <v>52</v>
      </c>
      <c r="G37" s="93">
        <f>'Sunflower 2021_22'!F40</f>
        <v>37</v>
      </c>
      <c r="H37" s="93">
        <f>'Sunflower 2022_23'!F40</f>
        <v>307</v>
      </c>
      <c r="I37" s="93">
        <f>'Sunflower 2023_2024'!F40</f>
        <v>340</v>
      </c>
      <c r="J37" s="93">
        <f>'Sunflower 2024_2025'!F40</f>
        <v>1310</v>
      </c>
      <c r="K37" s="93">
        <f t="shared" si="2"/>
        <v>217.6</v>
      </c>
    </row>
    <row r="38" spans="2:11" ht="15" customHeight="1" x14ac:dyDescent="0.25">
      <c r="B38" s="22">
        <f>' Sunflower 2019_20'!B41</f>
        <v>35</v>
      </c>
      <c r="C38" s="102">
        <f>'Sunflower 2024_2025'!C41</f>
        <v>45590</v>
      </c>
      <c r="D38" s="99">
        <v>1381</v>
      </c>
      <c r="E38" s="93">
        <f>' Sunflower 2019_20'!F41</f>
        <v>1568</v>
      </c>
      <c r="F38" s="93">
        <f>'Sunflower 2020_21'!F41</f>
        <v>397</v>
      </c>
      <c r="G38" s="93">
        <f>'Sunflower 2021_22'!F41</f>
        <v>2174</v>
      </c>
      <c r="H38" s="93">
        <f>'Sunflower 2022_23'!F41</f>
        <v>603</v>
      </c>
      <c r="I38" s="93">
        <f>'Sunflower 2023_2024'!F41</f>
        <v>89</v>
      </c>
      <c r="J38" s="93">
        <f>'Sunflower 2024_2025'!F41</f>
        <v>1125</v>
      </c>
      <c r="K38" s="93">
        <f t="shared" si="2"/>
        <v>966.2</v>
      </c>
    </row>
    <row r="39" spans="2:11" ht="15" customHeight="1" x14ac:dyDescent="0.25">
      <c r="B39" s="22">
        <f>' Sunflower 2019_20'!B42</f>
        <v>36</v>
      </c>
      <c r="C39" s="102">
        <f>'Sunflower 2024_2025'!C42</f>
        <v>45597</v>
      </c>
      <c r="D39" s="99">
        <v>20</v>
      </c>
      <c r="E39" s="93">
        <f>' Sunflower 2019_20'!F42</f>
        <v>10</v>
      </c>
      <c r="F39" s="93">
        <f>'Sunflower 2020_21'!F42</f>
        <v>301</v>
      </c>
      <c r="G39" s="93">
        <f>'Sunflower 2021_22'!F42</f>
        <v>65</v>
      </c>
      <c r="H39" s="93">
        <f>'Sunflower 2022_23'!F42</f>
        <v>920</v>
      </c>
      <c r="I39" s="93">
        <f>'Sunflower 2023_2024'!F42</f>
        <v>579</v>
      </c>
      <c r="J39" s="93">
        <f>'Sunflower 2024_2025'!F42</f>
        <v>888</v>
      </c>
      <c r="K39" s="93">
        <f t="shared" si="2"/>
        <v>375</v>
      </c>
    </row>
    <row r="40" spans="2:11" ht="15" customHeight="1" x14ac:dyDescent="0.25">
      <c r="B40" s="22">
        <f>' Sunflower 2019_20'!B43</f>
        <v>37</v>
      </c>
      <c r="C40" s="102">
        <f>'Sunflower 2024_2025'!C43</f>
        <v>45604</v>
      </c>
      <c r="D40" s="99">
        <v>100</v>
      </c>
      <c r="E40" s="93">
        <f>' Sunflower 2019_20'!F43</f>
        <v>74</v>
      </c>
      <c r="F40" s="93">
        <f>'Sunflower 2020_21'!F43</f>
        <v>323</v>
      </c>
      <c r="G40" s="93">
        <f>'Sunflower 2021_22'!F43</f>
        <v>286</v>
      </c>
      <c r="H40" s="93">
        <f>'Sunflower 2022_23'!F43</f>
        <v>564</v>
      </c>
      <c r="I40" s="93">
        <f>'Sunflower 2023_2024'!F43</f>
        <v>913</v>
      </c>
      <c r="J40" s="93">
        <f>'Sunflower 2024_2025'!F43</f>
        <v>991</v>
      </c>
      <c r="K40" s="93">
        <f t="shared" si="2"/>
        <v>432</v>
      </c>
    </row>
    <row r="41" spans="2:11" ht="15" customHeight="1" x14ac:dyDescent="0.25">
      <c r="B41" s="22">
        <f>' Sunflower 2019_20'!B44</f>
        <v>38</v>
      </c>
      <c r="C41" s="102">
        <f>'Sunflower 2024_2025'!C44</f>
        <v>45611</v>
      </c>
      <c r="D41" s="99">
        <v>88</v>
      </c>
      <c r="E41" s="93">
        <f>' Sunflower 2019_20'!F44</f>
        <v>25</v>
      </c>
      <c r="F41" s="93">
        <f>'Sunflower 2020_21'!F44</f>
        <v>382</v>
      </c>
      <c r="G41" s="93">
        <f>'Sunflower 2021_22'!F44</f>
        <v>65</v>
      </c>
      <c r="H41" s="93">
        <f>'Sunflower 2022_23'!F44</f>
        <v>457</v>
      </c>
      <c r="I41" s="93">
        <f>'Sunflower 2023_2024'!F44</f>
        <v>558</v>
      </c>
      <c r="J41" s="93">
        <f>'Sunflower 2024_2025'!F44</f>
        <v>637</v>
      </c>
      <c r="K41" s="93">
        <f>AVERAGE(E41:I41)</f>
        <v>297.39999999999998</v>
      </c>
    </row>
    <row r="42" spans="2:11" ht="15" customHeight="1" x14ac:dyDescent="0.25">
      <c r="B42" s="22">
        <f>' Sunflower 2019_20'!B45</f>
        <v>39</v>
      </c>
      <c r="C42" s="102">
        <f>'Sunflower 2024_2025'!C45</f>
        <v>45618</v>
      </c>
      <c r="D42" s="99">
        <v>78</v>
      </c>
      <c r="E42" s="93">
        <f>' Sunflower 2019_20'!F45</f>
        <v>88</v>
      </c>
      <c r="F42" s="93">
        <f>'Sunflower 2020_21'!F45</f>
        <v>1589</v>
      </c>
      <c r="G42" s="93">
        <f>'Sunflower 2021_22'!F45</f>
        <v>1580</v>
      </c>
      <c r="H42" s="93">
        <f>'Sunflower 2022_23'!F45</f>
        <v>378</v>
      </c>
      <c r="I42" s="93">
        <f>'Sunflower 2023_2024'!F45</f>
        <v>929</v>
      </c>
      <c r="J42" s="93">
        <f>'Sunflower 2024_2025'!F45</f>
        <v>664</v>
      </c>
      <c r="K42" s="93">
        <f>AVERAGE(E42:I42)</f>
        <v>912.8</v>
      </c>
    </row>
    <row r="43" spans="2:11" ht="15" customHeight="1" x14ac:dyDescent="0.25">
      <c r="B43" s="22">
        <f>' Sunflower 2019_20'!B46</f>
        <v>40</v>
      </c>
      <c r="C43" s="102">
        <f>'Sunflower 2024_2025'!C46</f>
        <v>45625</v>
      </c>
      <c r="D43" s="99">
        <v>2249</v>
      </c>
      <c r="E43" s="93">
        <f>' Sunflower 2019_20'!F46</f>
        <v>640</v>
      </c>
      <c r="F43" s="93">
        <f>'Sunflower 2020_21'!F46</f>
        <v>141</v>
      </c>
      <c r="G43" s="93">
        <f>'Sunflower 2021_22'!F46</f>
        <v>36</v>
      </c>
      <c r="H43" s="93">
        <f>'Sunflower 2022_23'!F46</f>
        <v>948</v>
      </c>
      <c r="I43" s="93">
        <f>'Sunflower 2023_2024'!F46</f>
        <v>188</v>
      </c>
      <c r="J43" s="93">
        <f>'Sunflower 2024_2025'!F46</f>
        <v>197</v>
      </c>
      <c r="K43" s="93">
        <f>AVERAGE(E43:I43)</f>
        <v>390.6</v>
      </c>
    </row>
    <row r="44" spans="2:11" ht="15" customHeight="1" x14ac:dyDescent="0.25">
      <c r="B44" s="22">
        <f>' Sunflower 2019_20'!B47</f>
        <v>41</v>
      </c>
      <c r="C44" s="102">
        <f>'Sunflower 2024_2025'!C47</f>
        <v>45632</v>
      </c>
      <c r="D44" s="99">
        <v>150</v>
      </c>
      <c r="E44" s="93">
        <f>' Sunflower 2019_20'!F47</f>
        <v>279</v>
      </c>
      <c r="F44" s="93">
        <f>'Sunflower 2020_21'!F47</f>
        <v>214</v>
      </c>
      <c r="G44" s="93">
        <f>'Sunflower 2021_22'!F47</f>
        <v>197</v>
      </c>
      <c r="H44" s="93">
        <f>'Sunflower 2022_23'!F47</f>
        <v>597</v>
      </c>
      <c r="I44" s="93">
        <f>'Sunflower 2023_2024'!F47</f>
        <v>155</v>
      </c>
      <c r="J44" s="93">
        <f>'Sunflower 2024_2025'!F47</f>
        <v>689</v>
      </c>
      <c r="K44" s="93">
        <f>AVERAGE(E44:I44)</f>
        <v>288.39999999999998</v>
      </c>
    </row>
    <row r="45" spans="2:11" ht="15" customHeight="1" x14ac:dyDescent="0.25">
      <c r="B45" s="22">
        <f>' Sunflower 2019_20'!B48</f>
        <v>42</v>
      </c>
      <c r="C45" s="102">
        <f>'Sunflower 2024_2025'!C48</f>
        <v>45639</v>
      </c>
      <c r="D45" s="99">
        <v>105</v>
      </c>
      <c r="E45" s="93">
        <f>' Sunflower 2019_20'!F48</f>
        <v>139</v>
      </c>
      <c r="F45" s="93">
        <f>'Sunflower 2020_21'!F48</f>
        <v>182</v>
      </c>
      <c r="G45" s="93">
        <f>'Sunflower 2021_22'!F48</f>
        <v>24</v>
      </c>
      <c r="H45" s="93">
        <f>'Sunflower 2022_23'!F48</f>
        <v>206</v>
      </c>
      <c r="I45" s="93">
        <f>'Sunflower 2023_2024'!F48</f>
        <v>308</v>
      </c>
      <c r="J45" s="93">
        <f>'Sunflower 2024_2025'!F48</f>
        <v>252</v>
      </c>
      <c r="K45" s="93">
        <f t="shared" ref="K45:K48" si="3">AVERAGE(E45:I45)</f>
        <v>171.8</v>
      </c>
    </row>
    <row r="46" spans="2:11" ht="15" customHeight="1" x14ac:dyDescent="0.25">
      <c r="B46" s="22">
        <f>' Sunflower 2019_20'!B49</f>
        <v>43</v>
      </c>
      <c r="C46" s="102">
        <f>'Sunflower 2024_2025'!C49</f>
        <v>45646</v>
      </c>
      <c r="D46" s="99">
        <v>5</v>
      </c>
      <c r="E46" s="93">
        <f>' Sunflower 2019_20'!F49</f>
        <v>46</v>
      </c>
      <c r="F46" s="93">
        <f>'Sunflower 2020_21'!F49</f>
        <v>455</v>
      </c>
      <c r="G46" s="93">
        <f>'Sunflower 2021_22'!F49</f>
        <v>33</v>
      </c>
      <c r="H46" s="93">
        <f>'Sunflower 2022_23'!F49</f>
        <v>674</v>
      </c>
      <c r="I46" s="93">
        <f>'Sunflower 2023_2024'!F49</f>
        <v>34</v>
      </c>
      <c r="J46" s="93">
        <f>'Sunflower 2024_2025'!F49</f>
        <v>30</v>
      </c>
      <c r="K46" s="93">
        <f t="shared" si="3"/>
        <v>248.4</v>
      </c>
    </row>
    <row r="47" spans="2:11" ht="15" customHeight="1" x14ac:dyDescent="0.25">
      <c r="B47" s="101">
        <f>' Sunflower 2019_20'!B50</f>
        <v>44</v>
      </c>
      <c r="C47" s="102">
        <f>'Sunflower 2024_2025'!C50</f>
        <v>45653</v>
      </c>
      <c r="D47" s="99">
        <v>455</v>
      </c>
      <c r="E47" s="93">
        <f>' Sunflower 2019_20'!F50</f>
        <v>-8</v>
      </c>
      <c r="F47" s="93">
        <f>'Sunflower 2020_21'!F50</f>
        <v>31</v>
      </c>
      <c r="G47" s="93">
        <f>'Sunflower 2021_22'!F50</f>
        <v>212</v>
      </c>
      <c r="H47" s="93">
        <f>'Sunflower 2022_23'!F50</f>
        <v>115</v>
      </c>
      <c r="I47" s="93">
        <f>'Sunflower 2023_2024'!F50</f>
        <v>113</v>
      </c>
      <c r="J47" s="93">
        <f>'Sunflower 2024_2025'!F50</f>
        <v>12</v>
      </c>
      <c r="K47" s="93">
        <f t="shared" si="3"/>
        <v>92.6</v>
      </c>
    </row>
    <row r="48" spans="2:11" ht="15" customHeight="1" x14ac:dyDescent="0.25">
      <c r="B48" s="22">
        <f>' Sunflower 2019_20'!B51</f>
        <v>45</v>
      </c>
      <c r="C48" s="102">
        <f>'Sunflower 2024_2025'!C51</f>
        <v>45660</v>
      </c>
      <c r="D48" s="99">
        <v>1</v>
      </c>
      <c r="E48" s="93">
        <f>' Sunflower 2019_20'!F51</f>
        <v>84</v>
      </c>
      <c r="F48" s="93">
        <f>'Sunflower 2020_21'!F51</f>
        <v>64</v>
      </c>
      <c r="G48" s="93">
        <f>'Sunflower 2021_22'!F51</f>
        <v>4</v>
      </c>
      <c r="H48" s="93">
        <f>'Sunflower 2022_23'!F51</f>
        <v>468</v>
      </c>
      <c r="I48" s="93">
        <f>'Sunflower 2023_2024'!F51</f>
        <v>26</v>
      </c>
      <c r="J48" s="93">
        <f>'Sunflower 2024_2025'!F51</f>
        <v>56</v>
      </c>
      <c r="K48" s="93">
        <f t="shared" si="3"/>
        <v>129.19999999999999</v>
      </c>
    </row>
    <row r="49" spans="2:11" ht="15" customHeight="1" x14ac:dyDescent="0.25">
      <c r="B49" s="22">
        <f>' Sunflower 2019_20'!B52</f>
        <v>46</v>
      </c>
      <c r="C49" s="102">
        <f>'Sunflower 2024_2025'!C52</f>
        <v>45667</v>
      </c>
      <c r="D49" s="99">
        <v>3</v>
      </c>
      <c r="E49" s="93">
        <f>' Sunflower 2019_20'!F52</f>
        <v>127</v>
      </c>
      <c r="F49" s="93">
        <f>'Sunflower 2020_21'!F52</f>
        <v>72</v>
      </c>
      <c r="G49" s="93">
        <f>'Sunflower 2021_22'!F52</f>
        <v>9</v>
      </c>
      <c r="H49" s="93">
        <f>'Sunflower 2022_23'!F52</f>
        <v>602</v>
      </c>
      <c r="I49" s="93">
        <f>'Sunflower 2023_2024'!F52</f>
        <v>103</v>
      </c>
      <c r="J49" s="93">
        <f>'Sunflower 2024_2025'!F52</f>
        <v>25</v>
      </c>
      <c r="K49" s="93">
        <f t="shared" ref="K49" si="4">AVERAGE(E49:I49)</f>
        <v>182.6</v>
      </c>
    </row>
    <row r="50" spans="2:11" ht="15" customHeight="1" x14ac:dyDescent="0.25">
      <c r="B50" s="22">
        <f>' Sunflower 2019_20'!B53</f>
        <v>47</v>
      </c>
      <c r="C50" s="102">
        <f>'Sunflower 2024_2025'!C53</f>
        <v>45674</v>
      </c>
      <c r="D50" s="99">
        <v>82</v>
      </c>
      <c r="E50" s="93">
        <f>' Sunflower 2019_20'!F53</f>
        <v>117</v>
      </c>
      <c r="F50" s="93">
        <f>'Sunflower 2020_21'!F53</f>
        <v>233</v>
      </c>
      <c r="G50" s="93">
        <f>'Sunflower 2021_22'!F53</f>
        <v>0</v>
      </c>
      <c r="H50" s="93">
        <f>'Sunflower 2022_23'!F53</f>
        <v>460</v>
      </c>
      <c r="I50" s="93">
        <f>'Sunflower 2023_2024'!F53</f>
        <v>150</v>
      </c>
      <c r="J50" s="93">
        <v>0</v>
      </c>
      <c r="K50" s="93"/>
    </row>
    <row r="51" spans="2:11" ht="15" customHeight="1" x14ac:dyDescent="0.25">
      <c r="B51" s="22">
        <f>' Sunflower 2019_20'!B54</f>
        <v>48</v>
      </c>
      <c r="C51" s="102">
        <f>'Sunflower 2024_2025'!C54</f>
        <v>45681</v>
      </c>
      <c r="D51" s="99">
        <v>2731</v>
      </c>
      <c r="E51" s="93">
        <f>' Sunflower 2019_20'!F54</f>
        <v>31</v>
      </c>
      <c r="F51" s="93">
        <f>'Sunflower 2020_21'!F54</f>
        <v>-25</v>
      </c>
      <c r="G51" s="93">
        <f>'Sunflower 2021_22'!F54</f>
        <v>752</v>
      </c>
      <c r="H51" s="93">
        <f>'Sunflower 2022_23'!F54</f>
        <v>250</v>
      </c>
      <c r="I51" s="93">
        <f>'Sunflower 2023_2024'!F54</f>
        <v>253</v>
      </c>
      <c r="J51" s="93">
        <v>0</v>
      </c>
      <c r="K51" s="93"/>
    </row>
    <row r="52" spans="2:11" ht="15" customHeight="1" x14ac:dyDescent="0.25">
      <c r="B52" s="22">
        <f>' Sunflower 2019_20'!B55</f>
        <v>49</v>
      </c>
      <c r="C52" s="102">
        <f>'Sunflower 2024_2025'!C55</f>
        <v>45688</v>
      </c>
      <c r="D52" s="99">
        <v>25</v>
      </c>
      <c r="E52" s="93">
        <f>' Sunflower 2019_20'!F55</f>
        <v>2297</v>
      </c>
      <c r="F52" s="93">
        <f>'Sunflower 2020_21'!F55</f>
        <v>57</v>
      </c>
      <c r="G52" s="93">
        <f>'Sunflower 2021_22'!F55</f>
        <v>422</v>
      </c>
      <c r="H52" s="93">
        <f>'Sunflower 2022_23'!F55</f>
        <v>259</v>
      </c>
      <c r="I52" s="93">
        <f>'Sunflower 2023_2024'!F55</f>
        <v>133</v>
      </c>
      <c r="J52" s="93">
        <v>0</v>
      </c>
      <c r="K52" s="93"/>
    </row>
    <row r="53" spans="2:11" ht="15" customHeight="1" x14ac:dyDescent="0.25">
      <c r="B53" s="22">
        <f>' Sunflower 2019_20'!B56</f>
        <v>50</v>
      </c>
      <c r="C53" s="102">
        <f>'Sunflower 2024_2025'!C56</f>
        <v>45695</v>
      </c>
      <c r="D53" s="99">
        <v>88</v>
      </c>
      <c r="E53" s="93">
        <f>' Sunflower 2019_20'!F56</f>
        <v>192</v>
      </c>
      <c r="F53" s="93">
        <f>'Sunflower 2020_21'!F56</f>
        <v>204</v>
      </c>
      <c r="G53" s="93">
        <f>'Sunflower 2021_22'!F56</f>
        <v>2291</v>
      </c>
      <c r="H53" s="93">
        <f>'Sunflower 2022_23'!F56</f>
        <v>98</v>
      </c>
      <c r="I53" s="93">
        <f>'Sunflower 2023_2024'!F56</f>
        <v>1940</v>
      </c>
      <c r="J53" s="93">
        <v>0</v>
      </c>
      <c r="K53" s="93"/>
    </row>
    <row r="54" spans="2:11" ht="15" customHeight="1" x14ac:dyDescent="0.25">
      <c r="B54" s="22">
        <f>' Sunflower 2019_20'!B57</f>
        <v>51</v>
      </c>
      <c r="C54" s="102">
        <f>'Sunflower 2024_2025'!C57</f>
        <v>45702</v>
      </c>
      <c r="D54" s="99">
        <v>86</v>
      </c>
      <c r="E54" s="93">
        <f>' Sunflower 2019_20'!F57</f>
        <v>30</v>
      </c>
      <c r="F54" s="93">
        <f>'Sunflower 2020_21'!F57</f>
        <v>449</v>
      </c>
      <c r="G54" s="93">
        <f>'Sunflower 2021_22'!F57</f>
        <v>3211</v>
      </c>
      <c r="H54" s="93">
        <f>'Sunflower 2022_23'!F57</f>
        <v>277</v>
      </c>
      <c r="I54" s="93">
        <f>'Sunflower 2023_2024'!F57</f>
        <v>1316</v>
      </c>
      <c r="J54" s="93">
        <v>0</v>
      </c>
      <c r="K54" s="93"/>
    </row>
    <row r="55" spans="2:11" ht="15" customHeight="1" x14ac:dyDescent="0.25">
      <c r="B55" s="22">
        <f>' Sunflower 2019_20'!B58</f>
        <v>52</v>
      </c>
      <c r="C55" s="102">
        <f>'Sunflower 2024_2025'!C58</f>
        <v>45709</v>
      </c>
      <c r="D55" s="99">
        <v>790</v>
      </c>
      <c r="E55" s="93">
        <f>' Sunflower 2019_20'!F58</f>
        <v>178</v>
      </c>
      <c r="F55" s="93">
        <f>'Sunflower 2020_21'!F58</f>
        <v>202</v>
      </c>
      <c r="G55" s="93">
        <f>'Sunflower 2021_22'!F58</f>
        <v>4537</v>
      </c>
      <c r="H55" s="93">
        <f>'Sunflower 2022_23'!F58</f>
        <v>901</v>
      </c>
      <c r="I55" s="93">
        <f>'Sunflower 2023_2024'!F58</f>
        <v>704</v>
      </c>
      <c r="J55" s="93">
        <v>0</v>
      </c>
      <c r="K55" s="93"/>
    </row>
    <row r="56" spans="2:11" ht="15" customHeight="1" x14ac:dyDescent="0.25">
      <c r="B56" s="22">
        <f>' Sunflower 2019_20'!B59</f>
        <v>53</v>
      </c>
      <c r="C56" s="51"/>
      <c r="D56" s="103"/>
      <c r="E56" s="104">
        <v>33</v>
      </c>
      <c r="F56" s="104"/>
      <c r="G56" s="104"/>
      <c r="H56" s="104"/>
      <c r="I56" s="104"/>
      <c r="J56" s="104"/>
      <c r="K56" s="104"/>
    </row>
    <row r="57" spans="2:11" ht="15" x14ac:dyDescent="0.25">
      <c r="B57" s="54" t="s">
        <v>19</v>
      </c>
      <c r="C57" s="105"/>
      <c r="D57" s="56">
        <v>862000</v>
      </c>
      <c r="E57" s="69">
        <v>678000</v>
      </c>
      <c r="F57" s="69">
        <v>788500</v>
      </c>
      <c r="G57" s="69">
        <v>678000</v>
      </c>
      <c r="H57" s="69">
        <f>'Table-SAGIS deliver vs CEC est'!C6</f>
        <v>635750</v>
      </c>
      <c r="I57" s="69">
        <v>720000</v>
      </c>
      <c r="J57" s="69">
        <v>635750</v>
      </c>
      <c r="K57" s="69">
        <f>AVERAGE(E57:I57)</f>
        <v>700050</v>
      </c>
    </row>
    <row r="58" spans="2:11" ht="14.25" customHeight="1" x14ac:dyDescent="0.25">
      <c r="B58" s="65" t="s">
        <v>25</v>
      </c>
      <c r="C58" s="55"/>
      <c r="D58" s="88">
        <v>0</v>
      </c>
      <c r="E58" s="72">
        <f>'Table-SAGIS deliver vs CEC est'!C7</f>
        <v>0</v>
      </c>
      <c r="F58" s="72">
        <f>'Table-SAGIS deliver vs CEC est'!C7</f>
        <v>0</v>
      </c>
      <c r="G58" s="72">
        <f>'Table-SAGIS deliver vs CEC est'!C7</f>
        <v>0</v>
      </c>
      <c r="H58" s="72"/>
      <c r="I58" s="72"/>
      <c r="J58" s="72"/>
      <c r="K58" s="72"/>
    </row>
    <row r="59" spans="2:11" ht="14.25" customHeight="1" x14ac:dyDescent="0.25">
      <c r="B59" s="66" t="s">
        <v>24</v>
      </c>
      <c r="C59" s="57"/>
      <c r="D59" s="89">
        <f t="shared" ref="D59:I59" si="5">D57-D58</f>
        <v>862000</v>
      </c>
      <c r="E59" s="94">
        <f t="shared" si="5"/>
        <v>678000</v>
      </c>
      <c r="F59" s="94">
        <f t="shared" si="5"/>
        <v>788500</v>
      </c>
      <c r="G59" s="94">
        <f t="shared" si="5"/>
        <v>678000</v>
      </c>
      <c r="H59" s="94">
        <f t="shared" si="5"/>
        <v>635750</v>
      </c>
      <c r="I59" s="94">
        <f t="shared" si="5"/>
        <v>720000</v>
      </c>
      <c r="J59" s="94">
        <f>J57-J58</f>
        <v>635750</v>
      </c>
      <c r="K59" s="94">
        <f>K57-K58</f>
        <v>700050</v>
      </c>
    </row>
    <row r="60" spans="2:11" ht="12.75" thickBot="1" x14ac:dyDescent="0.25">
      <c r="B60" s="38"/>
      <c r="C60" s="39"/>
      <c r="D60" s="90"/>
      <c r="E60" s="95"/>
      <c r="F60" s="95"/>
      <c r="G60" s="95"/>
      <c r="H60" s="95"/>
      <c r="I60" s="95"/>
      <c r="J60" s="95"/>
      <c r="K60" s="95"/>
    </row>
    <row r="61" spans="2:11" ht="17.25" x14ac:dyDescent="0.3">
      <c r="B61" s="52" t="s">
        <v>23</v>
      </c>
      <c r="C61" s="74"/>
      <c r="D61" s="50" t="str">
        <f t="shared" ref="D61:I61" si="6">D3</f>
        <v>2018/19</v>
      </c>
      <c r="E61" s="50" t="str">
        <f t="shared" si="6"/>
        <v>2019/20</v>
      </c>
      <c r="F61" s="50" t="str">
        <f t="shared" si="6"/>
        <v>2020/21</v>
      </c>
      <c r="G61" s="50" t="str">
        <f t="shared" si="6"/>
        <v>2021/22</v>
      </c>
      <c r="H61" s="50" t="str">
        <f t="shared" si="6"/>
        <v>2022/23</v>
      </c>
      <c r="I61" s="50" t="str">
        <f t="shared" si="6"/>
        <v>2023/24</v>
      </c>
      <c r="J61" s="50" t="str">
        <f>J3</f>
        <v>2024/25*</v>
      </c>
      <c r="K61" s="50" t="str">
        <f>K3</f>
        <v>5-year average</v>
      </c>
    </row>
    <row r="62" spans="2:11" ht="15.75" thickBot="1" x14ac:dyDescent="0.3">
      <c r="B62" s="49" t="s">
        <v>34</v>
      </c>
      <c r="C62" s="75"/>
      <c r="D62" s="96">
        <f>SUM(D4:D19)</f>
        <v>437563</v>
      </c>
      <c r="E62" s="96">
        <f>SUM(E4:E19)</f>
        <v>300769</v>
      </c>
      <c r="F62" s="96">
        <f>SUM(F4:F19)</f>
        <v>564008</v>
      </c>
      <c r="G62" s="96">
        <f>SUM(G4:G19)</f>
        <v>496042</v>
      </c>
      <c r="H62" s="96">
        <f>SUM(H4:H56)</f>
        <v>842684</v>
      </c>
      <c r="I62" s="96">
        <f>SUM(I4:I56)</f>
        <v>720519</v>
      </c>
      <c r="J62" s="96">
        <f>SUM(J4:J56)</f>
        <v>630602</v>
      </c>
      <c r="K62" s="96">
        <f>SUM(K4:K27)</f>
        <v>723926.20000000019</v>
      </c>
    </row>
    <row r="63" spans="2:11" ht="15.75" thickTop="1" x14ac:dyDescent="0.25">
      <c r="B63" s="80"/>
      <c r="C63" s="79"/>
      <c r="D63" s="91"/>
      <c r="E63" s="97"/>
      <c r="F63" s="97"/>
      <c r="G63" s="97"/>
      <c r="H63" s="97"/>
      <c r="I63" s="97"/>
      <c r="J63" s="97"/>
      <c r="K63" s="97"/>
    </row>
    <row r="64" spans="2:11" ht="15.75" thickBot="1" x14ac:dyDescent="0.3">
      <c r="B64" s="54" t="s">
        <v>35</v>
      </c>
      <c r="C64" s="73"/>
      <c r="D64" s="107">
        <f t="shared" ref="D64:I64" si="7">D62/D59</f>
        <v>0.50761368909512761</v>
      </c>
      <c r="E64" s="107">
        <f t="shared" si="7"/>
        <v>0.44361209439528021</v>
      </c>
      <c r="F64" s="107">
        <f t="shared" si="7"/>
        <v>0.71529232720355107</v>
      </c>
      <c r="G64" s="107">
        <f t="shared" si="7"/>
        <v>0.73162536873156347</v>
      </c>
      <c r="H64" s="107">
        <f t="shared" si="7"/>
        <v>1.3254958710184821</v>
      </c>
      <c r="I64" s="107">
        <f t="shared" si="7"/>
        <v>1.0007208333333333</v>
      </c>
      <c r="J64" s="107">
        <f>J62/J59</f>
        <v>0.99190247738891069</v>
      </c>
      <c r="K64" s="107">
        <f>K62/K59</f>
        <v>1.0341064209699309</v>
      </c>
    </row>
    <row r="65" spans="2:11" ht="15" customHeight="1" x14ac:dyDescent="0.25">
      <c r="B65" s="67" t="s">
        <v>20</v>
      </c>
      <c r="C65" s="68"/>
      <c r="D65" s="68"/>
      <c r="E65" s="92"/>
      <c r="F65" s="92"/>
      <c r="G65" s="92"/>
      <c r="H65" s="92"/>
      <c r="I65" s="92"/>
      <c r="J65" s="92"/>
      <c r="K65" s="92"/>
    </row>
    <row r="66" spans="2:11" ht="15" customHeight="1" x14ac:dyDescent="0.25">
      <c r="B66" s="138" t="s">
        <v>21</v>
      </c>
      <c r="C66" s="139"/>
      <c r="E66" s="86"/>
      <c r="F66" s="86"/>
      <c r="G66" s="86"/>
      <c r="H66" s="86"/>
      <c r="I66" s="86"/>
      <c r="J66" s="86"/>
      <c r="K66" s="86"/>
    </row>
    <row r="67" spans="2:11" ht="15.75" customHeight="1" thickBot="1" x14ac:dyDescent="0.3">
      <c r="B67" s="140" t="s">
        <v>22</v>
      </c>
      <c r="C67" s="141"/>
      <c r="D67" s="41"/>
      <c r="E67" s="98"/>
      <c r="F67" s="98"/>
      <c r="G67" s="98"/>
      <c r="H67" s="98"/>
      <c r="I67" s="98"/>
      <c r="J67" s="98"/>
      <c r="K67" s="98"/>
    </row>
    <row r="68" spans="2:11" hidden="1" x14ac:dyDescent="0.2"/>
    <row r="69" spans="2:11" hidden="1" x14ac:dyDescent="0.2">
      <c r="B69" s="2" t="s">
        <v>30</v>
      </c>
    </row>
    <row r="70" spans="2:11" hidden="1" x14ac:dyDescent="0.2"/>
    <row r="71" spans="2:11" hidden="1" x14ac:dyDescent="0.2"/>
    <row r="72" spans="2:11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805F3EE-3C45-426A-9496-A436AF384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2025-01-16T11:31:17Z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0x010100A5EBEC803B950B4D8803913CE08BBC3C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