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F7BA2B12-ADE9-4A58-AD99-A80F9D95C58C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9" i="3" l="1"/>
  <c r="X58" i="3"/>
  <c r="X44" i="3"/>
  <c r="X43" i="3"/>
  <c r="X33" i="3"/>
  <c r="E23" i="3"/>
  <c r="E24" i="3" s="1"/>
  <c r="D4" i="25"/>
  <c r="B15" i="25"/>
  <c r="X60" i="3"/>
  <c r="X57" i="3"/>
  <c r="X42" i="3"/>
  <c r="X31" i="3"/>
  <c r="B13" i="25"/>
  <c r="B14" i="25"/>
  <c r="X67" i="3"/>
  <c r="B12" i="25"/>
  <c r="B11" i="25"/>
  <c r="X54" i="3"/>
  <c r="X47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69" i="3" l="1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<sst xmlns="http://schemas.openxmlformats.org/spreadsheetml/2006/main" count="337" uniqueCount="128">
  <si>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</si>
  <si>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</si>
  <si>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</si>
  <si>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</si>
  <si>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</si>
  <si>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</si>
  <si>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</si>
  <si>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</si>
  <si>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</si>
  <si>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</si>
  <si>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</si>
  <si>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</si>
  <si>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</si>
  <si>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</si>
  <si>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</si>
  <si>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</si>
  <si>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</si>
  <si>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</si>
  <si>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</si>
  <si>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</si>
  <si>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</si>
  <si>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</si>
  <si>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</si>
  <si>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</si>
  <si>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</si>
  <si>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</si>
  <si>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</si>
  <si>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</si>
  <si>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</si>
  <si>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</si>
  <si>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</si>
  <si>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</si>
  <si>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</si>
  <si>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</si>
  <si>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</si>
  <si>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</si>
  <si>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</si>
  <si>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</si>
  <si>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</si>
  <si>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</si>
  <si>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</si>
  <si>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</si>
  <si>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</si>
  <si>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</si>
  <si>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</si>
  <si>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</si>
  <si>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</si>
  <si>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</si>
  <si>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</si>
  <si>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</si>
  <si>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</si>
  <si>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</si>
  <si>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</si>
  <si>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</si>
  <si>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</si>
  <si>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</si>
  <si>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</si>
  <si>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</si>
  <si>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</si>
  <si>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</si>
  <si>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</si>
  <si>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</si>
  <si>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</si>
  <si>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</si>
  <si>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</si>
  <si>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</si>
  <si>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</si>
  <si>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</si>
  <si>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</si>
  <si>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</si>
  <si>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</si>
  <si>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</si>
  <si>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</si>
  <si>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</si>
  <si>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</si>
  <si>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</si>
  <si>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</si>
  <si>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</si>
  <si>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</si>
  <si>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</si>
  <si>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</si>
  <si>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</si>
  <si>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</si>
  <si>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SAGIS KORING WEEKLIKSE INVOERE PER HAWE/WHEAT WEEKLY IMPORTS PER HARBOUR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</si>
  <si>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</si>
  <si>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</si>
  <si>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</si>
  <si>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</si>
  <si>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</si>
  <si>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</si>
  <si>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</si>
  <si>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</si>
  <si>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</si>
  <si>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</si>
  <si>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</si>
  <si>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</si>
  <si>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Durban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</si>
  <si>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</si>
  <si>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</si>
  <si>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</si>
  <si>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</si>
  <si>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</si>
  <si>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</si>
  <si>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</si>
  <si>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</si>
  <si>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</si>
  <si>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</si>
  <si>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</si>
  <si>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</si>
  <si>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</si>
  <si>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</si>
  <si>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</si>
  <si>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</si>
  <si>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Total</t>
  </si>
  <si>
    <t>SAGIS: WEEKLY IMPORTS AND EXPORTS - WHEAT 2024/25</t>
  </si>
  <si>
    <t>SAGIS: WEEKLIKSE INVOERE EN UITVOERE - KORING 2024/25</t>
  </si>
  <si>
    <t>2024/2025</t>
  </si>
  <si>
    <t>Vanaf/From 04 Okt/Oct 2024 -</t>
  </si>
  <si>
    <t>WHEAT: WEEKLY IMPORT PER HARBOUR - 2024/25 SEASON</t>
  </si>
  <si>
    <t>KORING: WEEKLIKSE INVOER PER HAWE - 2024/25 SEISOEN</t>
  </si>
  <si>
    <t>28 Sep - 04 Oct/Okt 2024</t>
  </si>
  <si>
    <t>East London</t>
  </si>
  <si>
    <t>05 Oct/Okt - 11 Oct/Okt 2024</t>
  </si>
  <si>
    <t>Cape Town</t>
  </si>
  <si>
    <t>12 Oct/Okt - 18 Oct/Okt 2024</t>
  </si>
  <si>
    <t>19 Oct/Okt - 25 Oct/Okt 2024</t>
  </si>
  <si>
    <t>26 Oct/Okt - 01 Nov 2024</t>
  </si>
  <si>
    <t>02 Nov - 08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</si>
</sst>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8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1" fillId="2" borderId="40" applyNumberFormat="0" applyAlignment="0" applyProtection="0"/>
    <xf numFmtId="0" fontId="9" fillId="0" borderId="0"/>
    <xf numFmtId="0" fontId="10" fillId="0" borderId="0"/>
  </cellStyleXfs>
  <cellXfs count="134">
    <xf numFmtId="0" fontId="0" fillId="0" borderId="0" xfId="0"/>
    <xf numFmtId="165" fontId="0" fillId="0" borderId="1" xfId="1" applyNumberFormat="1" applyFont="1" applyBorder="1"/>
    <xf numFmtId="165" fontId="4" fillId="0" borderId="1" xfId="1" applyNumberFormat="1" applyFont="1" applyBorder="1"/>
    <xf numFmtId="165" fontId="4" fillId="0" borderId="0" xfId="1" applyNumberFormat="1" applyFont="1" applyBorder="1"/>
    <xf numFmtId="0" fontId="3" fillId="0" borderId="0" xfId="0" applyFont="1"/>
    <xf numFmtId="165" fontId="0" fillId="0" borderId="0" xfId="1" applyNumberFormat="1" applyFont="1" applyBorder="1"/>
    <xf numFmtId="165" fontId="4" fillId="0" borderId="2" xfId="1" applyNumberFormat="1" applyFont="1" applyBorder="1"/>
    <xf numFmtId="49" fontId="0" fillId="0" borderId="0" xfId="0" applyNumberFormat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3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3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3" fillId="0" borderId="0" xfId="1" applyNumberFormat="1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3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3" fillId="0" borderId="22" xfId="1" applyNumberFormat="1" applyFont="1" applyFill="1" applyBorder="1"/>
    <xf numFmtId="165" fontId="3" fillId="0" borderId="4" xfId="1" applyNumberFormat="1" applyFont="1" applyFill="1" applyBorder="1"/>
    <xf numFmtId="165" fontId="3" fillId="0" borderId="23" xfId="1" applyNumberFormat="1" applyFont="1" applyFill="1" applyBorder="1"/>
    <xf numFmtId="165" fontId="3" fillId="0" borderId="24" xfId="1" applyNumberFormat="1" applyFont="1" applyFill="1" applyBorder="1"/>
    <xf numFmtId="165" fontId="3" fillId="0" borderId="25" xfId="1" applyNumberFormat="1" applyFont="1" applyFill="1" applyBorder="1"/>
    <xf numFmtId="165" fontId="3" fillId="0" borderId="26" xfId="1" applyNumberFormat="1" applyFont="1" applyFill="1" applyBorder="1"/>
    <xf numFmtId="165" fontId="3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5" fillId="0" borderId="2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5" fontId="4" fillId="0" borderId="28" xfId="1" applyNumberFormat="1" applyFont="1" applyBorder="1"/>
    <xf numFmtId="165" fontId="0" fillId="0" borderId="28" xfId="1" applyNumberFormat="1" applyFont="1" applyBorder="1"/>
    <xf numFmtId="0" fontId="6" fillId="0" borderId="0" xfId="0" applyFont="1" applyAlignment="1">
      <alignment horizontal="left"/>
    </xf>
    <xf numFmtId="165" fontId="3" fillId="0" borderId="29" xfId="1" applyNumberFormat="1" applyFont="1" applyFill="1" applyBorder="1"/>
    <xf numFmtId="15" fontId="6" fillId="0" borderId="0" xfId="0" applyNumberFormat="1" applyFont="1" applyAlignment="1">
      <alignment horizontal="left"/>
    </xf>
    <xf numFmtId="1" fontId="0" fillId="0" borderId="11" xfId="0" applyNumberFormat="1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3" fillId="0" borderId="11" xfId="0" applyFont="1" applyBorder="1"/>
    <xf numFmtId="165" fontId="6" fillId="0" borderId="13" xfId="0" applyNumberFormat="1" applyFont="1" applyBorder="1"/>
    <xf numFmtId="165" fontId="6" fillId="0" borderId="11" xfId="0" applyNumberFormat="1" applyFont="1" applyBorder="1"/>
    <xf numFmtId="165" fontId="6" fillId="0" borderId="15" xfId="0" applyNumberFormat="1" applyFont="1" applyBorder="1"/>
    <xf numFmtId="165" fontId="6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3" fillId="0" borderId="2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8" xfId="0" applyFont="1" applyBorder="1"/>
    <xf numFmtId="0" fontId="3" fillId="0" borderId="34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4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38" xfId="0" applyFont="1" applyBorder="1"/>
    <xf numFmtId="0" fontId="3" fillId="0" borderId="29" xfId="0" applyFont="1" applyBorder="1"/>
    <xf numFmtId="0" fontId="3" fillId="0" borderId="3" xfId="0" applyFont="1" applyBorder="1"/>
    <xf numFmtId="0" fontId="0" fillId="0" borderId="34" xfId="0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166" fontId="3" fillId="0" borderId="29" xfId="0" applyNumberFormat="1" applyFont="1" applyBorder="1" applyAlignment="1">
      <alignment horizontal="left"/>
    </xf>
    <xf numFmtId="166" fontId="3" fillId="0" borderId="29" xfId="0" applyNumberFormat="1" applyFont="1" applyBorder="1"/>
    <xf numFmtId="167" fontId="6" fillId="0" borderId="0" xfId="0" applyNumberFormat="1" applyFont="1"/>
    <xf numFmtId="15" fontId="12" fillId="0" borderId="3" xfId="2" applyNumberFormat="1" applyFont="1" applyFill="1" applyBorder="1" applyAlignment="1">
      <alignment horizontal="center"/>
    </xf>
    <xf numFmtId="15" fontId="12" fillId="0" borderId="1" xfId="2" applyNumberFormat="1" applyFont="1" applyFill="1" applyBorder="1" applyAlignment="1">
      <alignment horizontal="center"/>
    </xf>
    <xf numFmtId="168" fontId="6" fillId="0" borderId="0" xfId="0" applyNumberFormat="1" applyFont="1" applyAlignment="1">
      <alignment horizontal="left"/>
    </xf>
    <xf numFmtId="15" fontId="12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6" fillId="0" borderId="1" xfId="0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0" fillId="0" borderId="34" xfId="0" applyBorder="1" applyAlignment="1">
      <alignment horizontal="left"/>
    </xf>
    <xf numFmtId="169" fontId="0" fillId="0" borderId="0" xfId="0" applyNumberFormat="1"/>
    <xf numFmtId="165" fontId="4" fillId="0" borderId="33" xfId="1" applyNumberFormat="1" applyFont="1" applyBorder="1"/>
    <xf numFmtId="0" fontId="2" fillId="0" borderId="0" xfId="0" applyFont="1"/>
    <xf numFmtId="0" fontId="9" fillId="0" borderId="0" xfId="0" applyFont="1"/>
    <xf numFmtId="0" fontId="1" fillId="0" borderId="0" xfId="0" applyFont="1"/>
    <xf numFmtId="0" fontId="0" fillId="0" borderId="16" xfId="0" applyBorder="1"/>
    <xf numFmtId="0" fontId="14" fillId="0" borderId="0" xfId="0" applyFont="1"/>
    <xf numFmtId="0" fontId="16" fillId="0" borderId="41" xfId="0" applyFont="1" applyBorder="1" applyAlignment="1">
      <alignment horizontal="center"/>
    </xf>
    <xf numFmtId="0" fontId="16" fillId="0" borderId="41" xfId="0" applyFont="1" applyBorder="1" applyAlignment="1">
      <alignment horizontal="right"/>
    </xf>
    <xf numFmtId="3" fontId="17" fillId="0" borderId="41" xfId="0" applyNumberFormat="1" applyFont="1" applyBorder="1" applyAlignment="1">
      <alignment horizontal="right"/>
    </xf>
    <xf numFmtId="0" fontId="17" fillId="0" borderId="41" xfId="0" applyFont="1" applyBorder="1" applyAlignment="1">
      <alignment horizontal="right"/>
    </xf>
    <xf numFmtId="3" fontId="16" fillId="0" borderId="41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6" fillId="0" borderId="42" xfId="0" applyFont="1" applyBorder="1" applyAlignment="1">
      <alignment horizontal="left"/>
    </xf>
    <xf numFmtId="0" fontId="16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70368</c:v>
                </c:pt>
                <c:pt idx="15">
                  <c:v>30987</c:v>
                </c:pt>
                <c:pt idx="16">
                  <c:v>65703</c:v>
                </c:pt>
                <c:pt idx="17">
                  <c:v>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6.4558495976959035E-2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2.344827586206896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17983527921079E-3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0.11475686389823679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5.1867219917012472E-2"/>
                  <c:y val="-4.55840455840456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70368</c:v>
                </c:pt>
                <c:pt idx="15">
                  <c:v>30987</c:v>
                </c:pt>
                <c:pt idx="16">
                  <c:v>65703</c:v>
                </c:pt>
                <c:pt idx="17">
                  <c:v>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2138</c:v>
                </c:pt>
                <c:pt idx="3">
                  <c:v>2970</c:v>
                </c:pt>
                <c:pt idx="4">
                  <c:v>918</c:v>
                </c:pt>
                <c:pt idx="5">
                  <c:v>2000</c:v>
                </c:pt>
                <c:pt idx="12">
                  <c:v>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89</v>
      </c>
    </row>
    <row r="2" spans="1:8" x14ac:dyDescent="0.25">
      <c r="C2" s="4" t="s">
        <v>90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6"/>
  <sheetViews>
    <sheetView workbookViewId="0">
      <selection activeCell="G9" sqref="G9"/>
    </sheetView>
  </sheetViews>
  <sheetFormatPr defaultColWidth="8.88671875" defaultRowHeight="14.4" x14ac:dyDescent="0.3"/>
  <cols>
    <col min="1" max="1" width="10" style="110" customWidth="1"/>
    <col min="2" max="2" width="32.109375" style="110" customWidth="1"/>
    <col min="3" max="3" width="13" style="110" customWidth="1"/>
    <col min="4" max="4" width="13.88671875" style="110" bestFit="1" customWidth="1"/>
    <col min="5" max="5" width="22.77734375" style="110" bestFit="1" customWidth="1"/>
    <col min="6" max="6" width="24.44140625" style="110" customWidth="1"/>
    <col min="7" max="7" width="22.6640625" style="110" bestFit="1" customWidth="1"/>
    <col min="8" max="8" width="21.6640625" style="110" bestFit="1" customWidth="1"/>
    <col min="9" max="9" width="27.44140625" style="110" bestFit="1" customWidth="1"/>
    <col min="10" max="10" width="14.88671875" style="110" bestFit="1" customWidth="1"/>
    <col min="11" max="11" width="15.6640625" style="110" bestFit="1" customWidth="1"/>
    <col min="12" max="12" width="20.5546875" style="110" bestFit="1" customWidth="1"/>
    <col min="13" max="16384" width="8.88671875" style="110"/>
  </cols>
  <sheetData>
    <row r="1" spans="1:7" x14ac:dyDescent="0.3">
      <c r="A1" s="109" t="s">
        <v>83</v>
      </c>
    </row>
    <row r="3" spans="1:7" ht="15.6" x14ac:dyDescent="0.3">
      <c r="A3" s="130" t="s">
        <v>118</v>
      </c>
      <c r="B3" s="131"/>
      <c r="C3" s="131"/>
      <c r="D3" s="131"/>
      <c r="E3" s="131"/>
      <c r="F3" s="115"/>
      <c r="G3" s="115"/>
    </row>
    <row r="4" spans="1:7" ht="15.6" x14ac:dyDescent="0.3">
      <c r="A4" s="130" t="s">
        <v>119</v>
      </c>
      <c r="B4" s="131"/>
      <c r="C4" s="131"/>
      <c r="D4" s="131"/>
      <c r="E4" s="131"/>
      <c r="F4" s="116"/>
      <c r="G4" s="116"/>
    </row>
    <row r="5" spans="1:7" x14ac:dyDescent="0.3">
      <c r="A5" s="132"/>
      <c r="B5" s="133"/>
      <c r="C5" s="133"/>
      <c r="D5" s="133"/>
      <c r="E5" s="133"/>
    </row>
    <row r="6" spans="1:7" x14ac:dyDescent="0.3">
      <c r="A6" s="119"/>
      <c r="B6" s="119" t="s">
        <v>20</v>
      </c>
      <c r="C6" s="119" t="s">
        <v>123</v>
      </c>
      <c r="D6" s="119" t="s">
        <v>96</v>
      </c>
      <c r="E6" s="119" t="s">
        <v>121</v>
      </c>
    </row>
    <row r="7" spans="1:7" x14ac:dyDescent="0.3">
      <c r="A7" s="120">
        <v>1</v>
      </c>
      <c r="B7" s="120" t="s">
        <v>120</v>
      </c>
      <c r="C7" s="122">
        <v>0</v>
      </c>
      <c r="D7" s="121">
        <v>5296</v>
      </c>
      <c r="E7" s="122">
        <v>0</v>
      </c>
    </row>
    <row r="8" spans="1:7" x14ac:dyDescent="0.3">
      <c r="A8" s="120">
        <v>2</v>
      </c>
      <c r="B8" s="120" t="s">
        <v>122</v>
      </c>
      <c r="C8" s="122">
        <v>0</v>
      </c>
      <c r="D8" s="121">
        <v>47850</v>
      </c>
      <c r="E8" s="121">
        <v>7116</v>
      </c>
    </row>
    <row r="9" spans="1:7" x14ac:dyDescent="0.3">
      <c r="A9" s="120">
        <v>3</v>
      </c>
      <c r="B9" s="120" t="s">
        <v>124</v>
      </c>
      <c r="C9" s="121">
        <v>19966</v>
      </c>
      <c r="D9" s="121">
        <v>53936</v>
      </c>
      <c r="E9" s="122">
        <v>0</v>
      </c>
    </row>
    <row r="10" spans="1:7" x14ac:dyDescent="0.3">
      <c r="A10" s="120">
        <v>4</v>
      </c>
      <c r="B10" s="120" t="s">
        <v>125</v>
      </c>
      <c r="C10" s="122">
        <v>0</v>
      </c>
      <c r="D10" s="121">
        <v>15479</v>
      </c>
      <c r="E10" s="122">
        <v>0</v>
      </c>
    </row>
    <row r="11" spans="1:7" x14ac:dyDescent="0.3">
      <c r="A11" s="120">
        <v>5</v>
      </c>
      <c r="B11" s="120" t="s">
        <v>126</v>
      </c>
      <c r="C11" s="122">
        <v>0</v>
      </c>
      <c r="D11" s="121">
        <v>44080</v>
      </c>
      <c r="E11" s="122">
        <v>0</v>
      </c>
    </row>
    <row r="12" spans="1:7" x14ac:dyDescent="0.3">
      <c r="A12" s="120">
        <v>6</v>
      </c>
      <c r="B12" s="120" t="s">
        <v>127</v>
      </c>
      <c r="C12" s="121">
        <v>5001</v>
      </c>
      <c r="D12" s="121">
        <v>50453</v>
      </c>
      <c r="E12" s="122">
        <v>0</v>
      </c>
    </row>
    <row r="13" spans="1:7" x14ac:dyDescent="0.3">
      <c r="A13" s="120"/>
      <c r="B13" s="120" t="s">
        <v>113</v>
      </c>
      <c r="C13" s="123">
        <v>24967</v>
      </c>
      <c r="D13" s="123">
        <v>217094</v>
      </c>
      <c r="E13" s="123">
        <v>7116</v>
      </c>
    </row>
    <row r="14" spans="1:7" x14ac:dyDescent="0.3">
      <c r="A14" s="118"/>
      <c r="B14" s="118"/>
      <c r="C14" s="118"/>
      <c r="D14" s="118"/>
      <c r="E14" s="118"/>
    </row>
    <row r="15" spans="1:7" x14ac:dyDescent="0.3">
      <c r="A15" s="118" t="s">
        <v>111</v>
      </c>
      <c r="B15" s="118"/>
      <c r="C15" s="118"/>
      <c r="D15" s="118"/>
      <c r="E15" s="118"/>
    </row>
    <row r="16" spans="1:7" x14ac:dyDescent="0.3">
      <c r="A16" s="118" t="s">
        <v>112</v>
      </c>
      <c r="B16" s="118"/>
      <c r="C16" s="118"/>
      <c r="D16" s="118"/>
      <c r="E16" s="118"/>
    </row>
  </sheetData>
  <mergeCells count="3"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89</v>
      </c>
    </row>
    <row r="2" spans="1:8" x14ac:dyDescent="0.25">
      <c r="C2" s="4" t="s">
        <v>90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94</v>
      </c>
    </row>
    <row r="2" spans="1:8" x14ac:dyDescent="0.25">
      <c r="C2" s="4" t="s">
        <v>95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11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100</v>
      </c>
    </row>
    <row r="2" spans="1:8" x14ac:dyDescent="0.25">
      <c r="C2" s="4" t="s">
        <v>101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11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100</v>
      </c>
    </row>
    <row r="2" spans="1:8" x14ac:dyDescent="0.25">
      <c r="C2" s="4" t="s">
        <v>101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2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11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3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107</v>
      </c>
    </row>
    <row r="2" spans="1:8" x14ac:dyDescent="0.25">
      <c r="C2" s="4" t="s">
        <v>108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2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11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workbookViewId="0">
      <selection activeCell="N16" sqref="N16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115</v>
      </c>
    </row>
    <row r="2" spans="1:8" x14ac:dyDescent="0.25">
      <c r="C2" s="4" t="s">
        <v>114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B15</f>
        <v>45604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2346</v>
      </c>
      <c r="D11" s="86">
        <f>D10+C11</f>
        <v>3942</v>
      </c>
      <c r="E11" s="1">
        <v>54966</v>
      </c>
      <c r="F11" s="3">
        <f>F10+E11</f>
        <v>60262</v>
      </c>
      <c r="G11" s="6">
        <f t="shared" ref="G11:G61" si="0">C11-E11</f>
        <v>-52620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5644</v>
      </c>
      <c r="E12" s="1">
        <v>64022</v>
      </c>
      <c r="F12" s="3">
        <f t="shared" ref="F12:F61" si="2">F11+E12</f>
        <v>124284</v>
      </c>
      <c r="G12" s="6">
        <f t="shared" si="0"/>
        <v>-62320</v>
      </c>
      <c r="H12" s="2">
        <f t="shared" ref="H12:H61" si="3">G11+H11</f>
        <v>-60020</v>
      </c>
    </row>
    <row r="13" spans="1:8" ht="14.4" x14ac:dyDescent="0.3">
      <c r="A13" s="14">
        <v>4</v>
      </c>
      <c r="B13" s="101">
        <f t="shared" ref="B13:B15" si="4">B12+7</f>
        <v>45590</v>
      </c>
      <c r="C13" s="1">
        <v>1481</v>
      </c>
      <c r="D13" s="86">
        <f t="shared" si="1"/>
        <v>7125</v>
      </c>
      <c r="E13" s="1">
        <v>18630</v>
      </c>
      <c r="F13" s="3">
        <f t="shared" si="2"/>
        <v>142914</v>
      </c>
      <c r="G13" s="6">
        <f t="shared" si="0"/>
        <v>-17149</v>
      </c>
      <c r="H13" s="2">
        <f t="shared" si="3"/>
        <v>-122340</v>
      </c>
    </row>
    <row r="14" spans="1:8" ht="14.4" x14ac:dyDescent="0.3">
      <c r="A14" s="14">
        <v>5</v>
      </c>
      <c r="B14" s="101">
        <f t="shared" si="4"/>
        <v>45597</v>
      </c>
      <c r="C14" s="1">
        <v>1417</v>
      </c>
      <c r="D14" s="86">
        <f t="shared" si="1"/>
        <v>8542</v>
      </c>
      <c r="E14" s="1">
        <v>46496</v>
      </c>
      <c r="F14" s="3">
        <f t="shared" si="2"/>
        <v>189410</v>
      </c>
      <c r="G14" s="6">
        <f t="shared" si="0"/>
        <v>-45079</v>
      </c>
      <c r="H14" s="2">
        <f t="shared" si="3"/>
        <v>-139489</v>
      </c>
    </row>
    <row r="15" spans="1:8" ht="14.4" x14ac:dyDescent="0.3">
      <c r="A15" s="14">
        <v>6</v>
      </c>
      <c r="B15" s="101">
        <f t="shared" si="4"/>
        <v>45604</v>
      </c>
      <c r="C15" s="1">
        <v>1021</v>
      </c>
      <c r="D15" s="86">
        <f t="shared" si="1"/>
        <v>9563</v>
      </c>
      <c r="E15" s="1">
        <v>36754</v>
      </c>
      <c r="F15" s="3">
        <f t="shared" si="2"/>
        <v>226164</v>
      </c>
      <c r="G15" s="6">
        <f t="shared" si="0"/>
        <v>-35733</v>
      </c>
      <c r="H15" s="2">
        <f t="shared" si="3"/>
        <v>-184568</v>
      </c>
    </row>
    <row r="16" spans="1:8" ht="14.4" x14ac:dyDescent="0.3">
      <c r="A16" s="14">
        <v>7</v>
      </c>
      <c r="B16" s="101"/>
      <c r="C16" s="1"/>
      <c r="D16" s="86">
        <f t="shared" si="1"/>
        <v>9563</v>
      </c>
      <c r="E16" s="1"/>
      <c r="F16" s="3">
        <f t="shared" si="2"/>
        <v>226164</v>
      </c>
      <c r="G16" s="6">
        <f t="shared" si="0"/>
        <v>0</v>
      </c>
      <c r="H16" s="2">
        <f t="shared" si="3"/>
        <v>-220301</v>
      </c>
    </row>
    <row r="17" spans="1:14" ht="14.4" x14ac:dyDescent="0.3">
      <c r="A17" s="14">
        <v>8</v>
      </c>
      <c r="B17" s="101"/>
      <c r="C17" s="1"/>
      <c r="D17" s="86">
        <f t="shared" si="1"/>
        <v>9563</v>
      </c>
      <c r="E17" s="1"/>
      <c r="F17" s="3">
        <f t="shared" si="2"/>
        <v>226164</v>
      </c>
      <c r="G17" s="6">
        <f t="shared" si="0"/>
        <v>0</v>
      </c>
      <c r="H17" s="2">
        <f t="shared" si="3"/>
        <v>-220301</v>
      </c>
    </row>
    <row r="18" spans="1:14" ht="14.4" x14ac:dyDescent="0.3">
      <c r="A18" s="14">
        <v>9</v>
      </c>
      <c r="B18" s="101"/>
      <c r="C18" s="1"/>
      <c r="D18" s="86">
        <f t="shared" si="1"/>
        <v>9563</v>
      </c>
      <c r="E18" s="1"/>
      <c r="F18" s="3">
        <f t="shared" si="2"/>
        <v>226164</v>
      </c>
      <c r="G18" s="6">
        <f t="shared" si="0"/>
        <v>0</v>
      </c>
      <c r="H18" s="2">
        <f t="shared" si="3"/>
        <v>-220301</v>
      </c>
    </row>
    <row r="19" spans="1:14" ht="14.4" x14ac:dyDescent="0.3">
      <c r="A19" s="14">
        <v>10</v>
      </c>
      <c r="B19" s="101"/>
      <c r="C19" s="1"/>
      <c r="D19" s="86">
        <f t="shared" si="1"/>
        <v>9563</v>
      </c>
      <c r="E19" s="1"/>
      <c r="F19" s="3">
        <f t="shared" si="2"/>
        <v>226164</v>
      </c>
      <c r="G19" s="6">
        <f t="shared" si="0"/>
        <v>0</v>
      </c>
      <c r="H19" s="2">
        <f t="shared" si="3"/>
        <v>-220301</v>
      </c>
    </row>
    <row r="20" spans="1:14" ht="14.4" x14ac:dyDescent="0.3">
      <c r="A20" s="14">
        <v>11</v>
      </c>
      <c r="B20" s="101"/>
      <c r="C20" s="1"/>
      <c r="D20" s="86">
        <f t="shared" si="1"/>
        <v>9563</v>
      </c>
      <c r="E20" s="1"/>
      <c r="F20" s="3">
        <f t="shared" si="2"/>
        <v>226164</v>
      </c>
      <c r="G20" s="6">
        <f t="shared" si="0"/>
        <v>0</v>
      </c>
      <c r="H20" s="2">
        <f t="shared" si="3"/>
        <v>-220301</v>
      </c>
    </row>
    <row r="21" spans="1:14" ht="14.4" x14ac:dyDescent="0.3">
      <c r="A21" s="14">
        <v>12</v>
      </c>
      <c r="B21" s="101"/>
      <c r="C21" s="1"/>
      <c r="D21" s="86">
        <f t="shared" si="1"/>
        <v>9563</v>
      </c>
      <c r="E21" s="1"/>
      <c r="F21" s="3">
        <f t="shared" si="2"/>
        <v>226164</v>
      </c>
      <c r="G21" s="6">
        <f t="shared" si="0"/>
        <v>0</v>
      </c>
      <c r="H21" s="2">
        <f t="shared" si="3"/>
        <v>-220301</v>
      </c>
    </row>
    <row r="22" spans="1:14" ht="14.4" x14ac:dyDescent="0.3">
      <c r="A22" s="14">
        <v>13</v>
      </c>
      <c r="B22" s="101"/>
      <c r="C22" s="1"/>
      <c r="D22" s="86">
        <f t="shared" si="1"/>
        <v>9563</v>
      </c>
      <c r="E22" s="1"/>
      <c r="F22" s="3">
        <f t="shared" si="2"/>
        <v>226164</v>
      </c>
      <c r="G22" s="6">
        <f t="shared" si="0"/>
        <v>0</v>
      </c>
      <c r="H22" s="2">
        <f t="shared" si="3"/>
        <v>-220301</v>
      </c>
    </row>
    <row r="23" spans="1:14" ht="14.4" x14ac:dyDescent="0.3">
      <c r="A23" s="14">
        <v>14</v>
      </c>
      <c r="B23" s="101"/>
      <c r="C23" s="1"/>
      <c r="D23" s="86">
        <f t="shared" si="1"/>
        <v>9563</v>
      </c>
      <c r="E23" s="1"/>
      <c r="F23" s="3">
        <f t="shared" si="2"/>
        <v>226164</v>
      </c>
      <c r="G23" s="6">
        <f t="shared" si="0"/>
        <v>0</v>
      </c>
      <c r="H23" s="2">
        <f t="shared" si="3"/>
        <v>-220301</v>
      </c>
    </row>
    <row r="24" spans="1:14" ht="14.4" x14ac:dyDescent="0.3">
      <c r="A24" s="14">
        <v>15</v>
      </c>
      <c r="B24" s="101"/>
      <c r="C24" s="1"/>
      <c r="D24" s="86">
        <f t="shared" si="1"/>
        <v>9563</v>
      </c>
      <c r="E24" s="1"/>
      <c r="F24" s="3">
        <f t="shared" si="2"/>
        <v>226164</v>
      </c>
      <c r="G24" s="6">
        <f t="shared" si="0"/>
        <v>0</v>
      </c>
      <c r="H24" s="2">
        <f t="shared" si="3"/>
        <v>-220301</v>
      </c>
    </row>
    <row r="25" spans="1:14" ht="14.4" x14ac:dyDescent="0.3">
      <c r="A25" s="14">
        <v>16</v>
      </c>
      <c r="B25" s="101"/>
      <c r="C25" s="1"/>
      <c r="D25" s="86">
        <f t="shared" si="1"/>
        <v>9563</v>
      </c>
      <c r="E25" s="1"/>
      <c r="F25" s="3">
        <f t="shared" si="2"/>
        <v>226164</v>
      </c>
      <c r="G25" s="6">
        <f t="shared" si="0"/>
        <v>0</v>
      </c>
      <c r="H25" s="2">
        <f t="shared" si="3"/>
        <v>-220301</v>
      </c>
    </row>
    <row r="26" spans="1:14" ht="14.4" x14ac:dyDescent="0.3">
      <c r="A26" s="14">
        <v>17</v>
      </c>
      <c r="B26" s="101"/>
      <c r="C26" s="1"/>
      <c r="D26" s="86">
        <f t="shared" si="1"/>
        <v>9563</v>
      </c>
      <c r="E26" s="1"/>
      <c r="F26" s="3">
        <f t="shared" si="2"/>
        <v>226164</v>
      </c>
      <c r="G26" s="6">
        <f t="shared" si="0"/>
        <v>0</v>
      </c>
      <c r="H26" s="2">
        <f t="shared" si="3"/>
        <v>-220301</v>
      </c>
      <c r="N26" s="85"/>
    </row>
    <row r="27" spans="1:14" ht="14.4" x14ac:dyDescent="0.3">
      <c r="A27" s="14">
        <v>18</v>
      </c>
      <c r="B27" s="101"/>
      <c r="C27" s="1"/>
      <c r="D27" s="86">
        <f t="shared" si="1"/>
        <v>9563</v>
      </c>
      <c r="E27" s="1"/>
      <c r="F27" s="3">
        <f t="shared" si="2"/>
        <v>226164</v>
      </c>
      <c r="G27" s="6">
        <f t="shared" si="0"/>
        <v>0</v>
      </c>
      <c r="H27" s="2">
        <f t="shared" si="3"/>
        <v>-220301</v>
      </c>
    </row>
    <row r="28" spans="1:14" ht="14.4" x14ac:dyDescent="0.3">
      <c r="A28" s="14">
        <v>19</v>
      </c>
      <c r="B28" s="101"/>
      <c r="C28" s="1"/>
      <c r="D28" s="86">
        <f t="shared" si="1"/>
        <v>9563</v>
      </c>
      <c r="E28" s="1"/>
      <c r="F28" s="3">
        <f t="shared" si="2"/>
        <v>226164</v>
      </c>
      <c r="G28" s="6">
        <f t="shared" si="0"/>
        <v>0</v>
      </c>
      <c r="H28" s="2">
        <f t="shared" si="3"/>
        <v>-220301</v>
      </c>
    </row>
    <row r="29" spans="1:14" ht="14.4" x14ac:dyDescent="0.3">
      <c r="A29" s="14">
        <v>20</v>
      </c>
      <c r="B29" s="101"/>
      <c r="C29" s="1"/>
      <c r="D29" s="86">
        <f t="shared" si="1"/>
        <v>9563</v>
      </c>
      <c r="E29" s="1"/>
      <c r="F29" s="3">
        <f t="shared" si="2"/>
        <v>226164</v>
      </c>
      <c r="G29" s="6">
        <f t="shared" si="0"/>
        <v>0</v>
      </c>
      <c r="H29" s="2">
        <f t="shared" si="3"/>
        <v>-220301</v>
      </c>
    </row>
    <row r="30" spans="1:14" ht="14.4" x14ac:dyDescent="0.3">
      <c r="A30" s="14">
        <v>21</v>
      </c>
      <c r="B30" s="101"/>
      <c r="C30" s="1"/>
      <c r="D30" s="86">
        <f t="shared" si="1"/>
        <v>9563</v>
      </c>
      <c r="E30" s="1"/>
      <c r="F30" s="3">
        <f t="shared" si="2"/>
        <v>226164</v>
      </c>
      <c r="G30" s="6">
        <f t="shared" si="0"/>
        <v>0</v>
      </c>
      <c r="H30" s="2">
        <f t="shared" si="3"/>
        <v>-220301</v>
      </c>
    </row>
    <row r="31" spans="1:14" ht="14.4" x14ac:dyDescent="0.3">
      <c r="A31" s="14">
        <v>22</v>
      </c>
      <c r="B31" s="101"/>
      <c r="C31" s="1"/>
      <c r="D31" s="86">
        <f t="shared" si="1"/>
        <v>9563</v>
      </c>
      <c r="E31" s="1"/>
      <c r="F31" s="3">
        <f t="shared" si="2"/>
        <v>226164</v>
      </c>
      <c r="G31" s="6">
        <f t="shared" si="0"/>
        <v>0</v>
      </c>
      <c r="H31" s="2">
        <f t="shared" si="3"/>
        <v>-220301</v>
      </c>
    </row>
    <row r="32" spans="1:14" ht="14.4" x14ac:dyDescent="0.3">
      <c r="A32" s="14">
        <v>23</v>
      </c>
      <c r="B32" s="101"/>
      <c r="C32" s="1"/>
      <c r="D32" s="86">
        <f t="shared" si="1"/>
        <v>9563</v>
      </c>
      <c r="E32" s="1"/>
      <c r="F32" s="3">
        <f t="shared" si="2"/>
        <v>226164</v>
      </c>
      <c r="G32" s="6">
        <f t="shared" si="0"/>
        <v>0</v>
      </c>
      <c r="H32" s="2">
        <f t="shared" si="3"/>
        <v>-220301</v>
      </c>
    </row>
    <row r="33" spans="1:12" ht="14.4" x14ac:dyDescent="0.3">
      <c r="A33" s="14">
        <v>24</v>
      </c>
      <c r="B33" s="101"/>
      <c r="C33" s="1"/>
      <c r="D33" s="86">
        <f t="shared" si="1"/>
        <v>9563</v>
      </c>
      <c r="E33" s="1"/>
      <c r="F33" s="3">
        <f t="shared" si="2"/>
        <v>226164</v>
      </c>
      <c r="G33" s="6">
        <f t="shared" si="0"/>
        <v>0</v>
      </c>
      <c r="H33" s="2">
        <f t="shared" si="3"/>
        <v>-220301</v>
      </c>
    </row>
    <row r="34" spans="1:12" ht="14.4" x14ac:dyDescent="0.3">
      <c r="A34" s="14">
        <v>25</v>
      </c>
      <c r="B34" s="101"/>
      <c r="C34" s="1"/>
      <c r="D34" s="86">
        <f t="shared" si="1"/>
        <v>9563</v>
      </c>
      <c r="E34" s="1"/>
      <c r="F34" s="3">
        <f t="shared" si="2"/>
        <v>226164</v>
      </c>
      <c r="G34" s="6">
        <f t="shared" si="0"/>
        <v>0</v>
      </c>
      <c r="H34" s="2">
        <f t="shared" si="3"/>
        <v>-220301</v>
      </c>
    </row>
    <row r="35" spans="1:12" ht="14.4" x14ac:dyDescent="0.3">
      <c r="A35" s="14">
        <v>26</v>
      </c>
      <c r="B35" s="101"/>
      <c r="C35" s="1"/>
      <c r="D35" s="86">
        <f t="shared" si="1"/>
        <v>9563</v>
      </c>
      <c r="E35" s="1"/>
      <c r="F35" s="3">
        <f t="shared" si="2"/>
        <v>226164</v>
      </c>
      <c r="G35" s="6">
        <f t="shared" si="0"/>
        <v>0</v>
      </c>
      <c r="H35" s="2">
        <f t="shared" si="3"/>
        <v>-220301</v>
      </c>
    </row>
    <row r="36" spans="1:12" ht="14.4" x14ac:dyDescent="0.3">
      <c r="A36" s="14">
        <v>27</v>
      </c>
      <c r="B36" s="101"/>
      <c r="C36" s="1"/>
      <c r="D36" s="86">
        <f t="shared" si="1"/>
        <v>9563</v>
      </c>
      <c r="E36" s="1"/>
      <c r="F36" s="3">
        <f t="shared" si="2"/>
        <v>226164</v>
      </c>
      <c r="G36" s="6">
        <f t="shared" si="0"/>
        <v>0</v>
      </c>
      <c r="H36" s="2">
        <f t="shared" si="3"/>
        <v>-220301</v>
      </c>
    </row>
    <row r="37" spans="1:12" ht="14.4" x14ac:dyDescent="0.3">
      <c r="A37" s="14">
        <v>28</v>
      </c>
      <c r="B37" s="101"/>
      <c r="C37" s="1"/>
      <c r="D37" s="86">
        <f t="shared" si="1"/>
        <v>9563</v>
      </c>
      <c r="E37" s="1"/>
      <c r="F37" s="3">
        <f t="shared" si="2"/>
        <v>226164</v>
      </c>
      <c r="G37" s="6">
        <f t="shared" si="0"/>
        <v>0</v>
      </c>
      <c r="H37" s="2">
        <f t="shared" si="3"/>
        <v>-220301</v>
      </c>
    </row>
    <row r="38" spans="1:12" ht="14.4" x14ac:dyDescent="0.3">
      <c r="A38" s="14">
        <v>29</v>
      </c>
      <c r="B38" s="101"/>
      <c r="C38" s="1"/>
      <c r="D38" s="86">
        <f t="shared" si="1"/>
        <v>9563</v>
      </c>
      <c r="E38" s="1"/>
      <c r="F38" s="3">
        <f t="shared" si="2"/>
        <v>226164</v>
      </c>
      <c r="G38" s="6">
        <f t="shared" si="0"/>
        <v>0</v>
      </c>
      <c r="H38" s="2">
        <f t="shared" si="3"/>
        <v>-220301</v>
      </c>
    </row>
    <row r="39" spans="1:12" ht="14.4" x14ac:dyDescent="0.3">
      <c r="A39" s="14">
        <v>30</v>
      </c>
      <c r="B39" s="101"/>
      <c r="C39" s="1"/>
      <c r="D39" s="86">
        <f t="shared" si="1"/>
        <v>9563</v>
      </c>
      <c r="E39" s="1"/>
      <c r="F39" s="3">
        <f t="shared" si="2"/>
        <v>226164</v>
      </c>
      <c r="G39" s="6">
        <f t="shared" si="0"/>
        <v>0</v>
      </c>
      <c r="H39" s="2">
        <f t="shared" si="3"/>
        <v>-220301</v>
      </c>
    </row>
    <row r="40" spans="1:12" ht="14.4" x14ac:dyDescent="0.3">
      <c r="A40" s="14">
        <v>31</v>
      </c>
      <c r="B40" s="101"/>
      <c r="C40" s="1"/>
      <c r="D40" s="86">
        <f t="shared" si="1"/>
        <v>9563</v>
      </c>
      <c r="E40" s="1"/>
      <c r="F40" s="3">
        <f t="shared" si="2"/>
        <v>226164</v>
      </c>
      <c r="G40" s="6">
        <f t="shared" si="0"/>
        <v>0</v>
      </c>
      <c r="H40" s="2">
        <f t="shared" si="3"/>
        <v>-220301</v>
      </c>
    </row>
    <row r="41" spans="1:12" ht="14.4" x14ac:dyDescent="0.3">
      <c r="A41" s="14">
        <v>32</v>
      </c>
      <c r="B41" s="101"/>
      <c r="C41" s="1"/>
      <c r="D41" s="86">
        <f t="shared" si="1"/>
        <v>9563</v>
      </c>
      <c r="E41" s="1"/>
      <c r="F41" s="3">
        <f t="shared" si="2"/>
        <v>226164</v>
      </c>
      <c r="G41" s="6">
        <f t="shared" si="0"/>
        <v>0</v>
      </c>
      <c r="H41" s="2">
        <f t="shared" si="3"/>
        <v>-220301</v>
      </c>
    </row>
    <row r="42" spans="1:12" ht="14.4" x14ac:dyDescent="0.3">
      <c r="A42" s="14">
        <v>33</v>
      </c>
      <c r="B42" s="101"/>
      <c r="C42" s="1"/>
      <c r="D42" s="86">
        <f t="shared" si="1"/>
        <v>9563</v>
      </c>
      <c r="E42" s="1"/>
      <c r="F42" s="3">
        <f t="shared" si="2"/>
        <v>226164</v>
      </c>
      <c r="G42" s="6">
        <f t="shared" si="0"/>
        <v>0</v>
      </c>
      <c r="H42" s="2">
        <f t="shared" si="3"/>
        <v>-220301</v>
      </c>
    </row>
    <row r="43" spans="1:12" ht="14.4" x14ac:dyDescent="0.3">
      <c r="A43" s="14">
        <v>34</v>
      </c>
      <c r="B43" s="101"/>
      <c r="C43" s="1"/>
      <c r="D43" s="86">
        <f t="shared" si="1"/>
        <v>9563</v>
      </c>
      <c r="E43" s="1"/>
      <c r="F43" s="3">
        <f t="shared" si="2"/>
        <v>226164</v>
      </c>
      <c r="G43" s="6">
        <f t="shared" si="0"/>
        <v>0</v>
      </c>
      <c r="H43" s="2">
        <f t="shared" si="3"/>
        <v>-220301</v>
      </c>
    </row>
    <row r="44" spans="1:12" ht="14.4" x14ac:dyDescent="0.3">
      <c r="A44" s="14">
        <v>35</v>
      </c>
      <c r="B44" s="101"/>
      <c r="C44" s="1"/>
      <c r="D44" s="86">
        <f t="shared" si="1"/>
        <v>9563</v>
      </c>
      <c r="E44" s="1"/>
      <c r="F44" s="3">
        <f t="shared" si="2"/>
        <v>226164</v>
      </c>
      <c r="G44" s="6">
        <f t="shared" si="0"/>
        <v>0</v>
      </c>
      <c r="H44" s="2">
        <f t="shared" si="3"/>
        <v>-220301</v>
      </c>
    </row>
    <row r="45" spans="1:12" ht="14.4" x14ac:dyDescent="0.3">
      <c r="A45" s="14">
        <v>36</v>
      </c>
      <c r="B45" s="101"/>
      <c r="C45" s="1"/>
      <c r="D45" s="86">
        <f t="shared" si="1"/>
        <v>9563</v>
      </c>
      <c r="E45" s="1"/>
      <c r="F45" s="3">
        <f t="shared" si="2"/>
        <v>226164</v>
      </c>
      <c r="G45" s="6">
        <f t="shared" si="0"/>
        <v>0</v>
      </c>
      <c r="H45" s="2">
        <f t="shared" si="3"/>
        <v>-220301</v>
      </c>
      <c r="L45" s="112"/>
    </row>
    <row r="46" spans="1:12" ht="14.4" x14ac:dyDescent="0.3">
      <c r="A46" s="14">
        <v>37</v>
      </c>
      <c r="B46" s="101"/>
      <c r="C46" s="1"/>
      <c r="D46" s="86">
        <f t="shared" si="1"/>
        <v>9563</v>
      </c>
      <c r="E46" s="1"/>
      <c r="F46" s="3">
        <f t="shared" si="2"/>
        <v>226164</v>
      </c>
      <c r="G46" s="6">
        <f t="shared" si="0"/>
        <v>0</v>
      </c>
      <c r="H46" s="2">
        <f t="shared" si="3"/>
        <v>-220301</v>
      </c>
    </row>
    <row r="47" spans="1:12" ht="14.4" x14ac:dyDescent="0.3">
      <c r="A47" s="14">
        <v>38</v>
      </c>
      <c r="B47" s="101"/>
      <c r="C47" s="1"/>
      <c r="D47" s="86">
        <f t="shared" si="1"/>
        <v>9563</v>
      </c>
      <c r="E47" s="1"/>
      <c r="F47" s="3">
        <f t="shared" si="2"/>
        <v>226164</v>
      </c>
      <c r="G47" s="6">
        <f t="shared" si="0"/>
        <v>0</v>
      </c>
      <c r="H47" s="2">
        <f t="shared" si="3"/>
        <v>-220301</v>
      </c>
    </row>
    <row r="48" spans="1:12" ht="14.4" x14ac:dyDescent="0.3">
      <c r="A48" s="14">
        <v>39</v>
      </c>
      <c r="B48" s="101"/>
      <c r="C48" s="1"/>
      <c r="D48" s="86">
        <f t="shared" si="1"/>
        <v>9563</v>
      </c>
      <c r="E48" s="1"/>
      <c r="F48" s="3">
        <f t="shared" si="2"/>
        <v>226164</v>
      </c>
      <c r="G48" s="6">
        <f t="shared" si="0"/>
        <v>0</v>
      </c>
      <c r="H48" s="2">
        <f t="shared" si="3"/>
        <v>-220301</v>
      </c>
      <c r="K48" s="12"/>
    </row>
    <row r="49" spans="1:8" ht="14.4" x14ac:dyDescent="0.3">
      <c r="A49" s="14">
        <v>40</v>
      </c>
      <c r="B49" s="101"/>
      <c r="C49" s="1"/>
      <c r="D49" s="86">
        <f t="shared" si="1"/>
        <v>9563</v>
      </c>
      <c r="E49" s="1"/>
      <c r="F49" s="3">
        <f t="shared" si="2"/>
        <v>226164</v>
      </c>
      <c r="G49" s="6">
        <f t="shared" si="0"/>
        <v>0</v>
      </c>
      <c r="H49" s="2">
        <f t="shared" si="3"/>
        <v>-220301</v>
      </c>
    </row>
    <row r="50" spans="1:8" ht="14.4" x14ac:dyDescent="0.3">
      <c r="A50" s="14">
        <v>41</v>
      </c>
      <c r="B50" s="101"/>
      <c r="C50" s="1"/>
      <c r="D50" s="86">
        <f t="shared" si="1"/>
        <v>9563</v>
      </c>
      <c r="E50" s="1"/>
      <c r="F50" s="3">
        <f t="shared" si="2"/>
        <v>226164</v>
      </c>
      <c r="G50" s="6">
        <f t="shared" si="0"/>
        <v>0</v>
      </c>
      <c r="H50" s="2">
        <f t="shared" si="3"/>
        <v>-220301</v>
      </c>
    </row>
    <row r="51" spans="1:8" ht="14.4" x14ac:dyDescent="0.3">
      <c r="A51" s="14">
        <v>42</v>
      </c>
      <c r="B51" s="101"/>
      <c r="C51" s="1"/>
      <c r="D51" s="86">
        <f t="shared" si="1"/>
        <v>9563</v>
      </c>
      <c r="E51" s="1"/>
      <c r="F51" s="3">
        <f t="shared" si="2"/>
        <v>226164</v>
      </c>
      <c r="G51" s="6">
        <f t="shared" si="0"/>
        <v>0</v>
      </c>
      <c r="H51" s="2">
        <f t="shared" si="3"/>
        <v>-220301</v>
      </c>
    </row>
    <row r="52" spans="1:8" ht="14.4" x14ac:dyDescent="0.3">
      <c r="A52" s="14">
        <v>43</v>
      </c>
      <c r="B52" s="101"/>
      <c r="C52" s="1"/>
      <c r="D52" s="86">
        <f t="shared" si="1"/>
        <v>9563</v>
      </c>
      <c r="E52" s="1"/>
      <c r="F52" s="3">
        <f t="shared" si="2"/>
        <v>226164</v>
      </c>
      <c r="G52" s="6">
        <f t="shared" si="0"/>
        <v>0</v>
      </c>
      <c r="H52" s="2">
        <f t="shared" si="3"/>
        <v>-220301</v>
      </c>
    </row>
    <row r="53" spans="1:8" ht="14.4" x14ac:dyDescent="0.3">
      <c r="A53" s="14">
        <v>44</v>
      </c>
      <c r="B53" s="101"/>
      <c r="C53" s="1"/>
      <c r="D53" s="86">
        <f t="shared" si="1"/>
        <v>9563</v>
      </c>
      <c r="E53" s="1"/>
      <c r="F53" s="3">
        <f t="shared" si="2"/>
        <v>226164</v>
      </c>
      <c r="G53" s="6">
        <f t="shared" si="0"/>
        <v>0</v>
      </c>
      <c r="H53" s="2">
        <f t="shared" si="3"/>
        <v>-220301</v>
      </c>
    </row>
    <row r="54" spans="1:8" ht="14.4" x14ac:dyDescent="0.3">
      <c r="A54" s="14">
        <v>45</v>
      </c>
      <c r="B54" s="101"/>
      <c r="C54" s="1"/>
      <c r="D54" s="86">
        <f t="shared" si="1"/>
        <v>9563</v>
      </c>
      <c r="E54" s="1"/>
      <c r="F54" s="3">
        <f t="shared" si="2"/>
        <v>226164</v>
      </c>
      <c r="G54" s="6">
        <f t="shared" si="0"/>
        <v>0</v>
      </c>
      <c r="H54" s="2">
        <f t="shared" si="3"/>
        <v>-220301</v>
      </c>
    </row>
    <row r="55" spans="1:8" ht="14.4" x14ac:dyDescent="0.3">
      <c r="A55" s="14">
        <v>46</v>
      </c>
      <c r="B55" s="101"/>
      <c r="C55" s="1"/>
      <c r="D55" s="86">
        <f t="shared" si="1"/>
        <v>9563</v>
      </c>
      <c r="E55" s="1"/>
      <c r="F55" s="3">
        <f t="shared" si="2"/>
        <v>226164</v>
      </c>
      <c r="G55" s="6">
        <f t="shared" si="0"/>
        <v>0</v>
      </c>
      <c r="H55" s="2">
        <f t="shared" si="3"/>
        <v>-220301</v>
      </c>
    </row>
    <row r="56" spans="1:8" ht="14.4" x14ac:dyDescent="0.3">
      <c r="A56" s="14">
        <v>47</v>
      </c>
      <c r="B56" s="101"/>
      <c r="C56" s="1"/>
      <c r="D56" s="86">
        <f t="shared" si="1"/>
        <v>9563</v>
      </c>
      <c r="E56" s="1"/>
      <c r="F56" s="3">
        <f t="shared" si="2"/>
        <v>226164</v>
      </c>
      <c r="G56" s="6">
        <f t="shared" si="0"/>
        <v>0</v>
      </c>
      <c r="H56" s="2">
        <f t="shared" si="3"/>
        <v>-220301</v>
      </c>
    </row>
    <row r="57" spans="1:8" ht="14.4" x14ac:dyDescent="0.3">
      <c r="A57" s="14">
        <v>48</v>
      </c>
      <c r="B57" s="101"/>
      <c r="C57" s="1"/>
      <c r="D57" s="86">
        <f t="shared" si="1"/>
        <v>9563</v>
      </c>
      <c r="E57" s="1"/>
      <c r="F57" s="3">
        <f t="shared" si="2"/>
        <v>226164</v>
      </c>
      <c r="G57" s="6">
        <f t="shared" si="0"/>
        <v>0</v>
      </c>
      <c r="H57" s="2">
        <f t="shared" si="3"/>
        <v>-220301</v>
      </c>
    </row>
    <row r="58" spans="1:8" ht="14.4" x14ac:dyDescent="0.3">
      <c r="A58" s="14">
        <v>49</v>
      </c>
      <c r="B58" s="101"/>
      <c r="C58" s="1"/>
      <c r="D58" s="86">
        <f t="shared" si="1"/>
        <v>9563</v>
      </c>
      <c r="E58" s="1"/>
      <c r="F58" s="3">
        <f t="shared" si="2"/>
        <v>226164</v>
      </c>
      <c r="G58" s="6">
        <f t="shared" si="0"/>
        <v>0</v>
      </c>
      <c r="H58" s="2">
        <f t="shared" si="3"/>
        <v>-220301</v>
      </c>
    </row>
    <row r="59" spans="1:8" ht="14.4" x14ac:dyDescent="0.3">
      <c r="A59" s="14">
        <v>50</v>
      </c>
      <c r="B59" s="101"/>
      <c r="C59" s="1"/>
      <c r="D59" s="86">
        <f t="shared" si="1"/>
        <v>9563</v>
      </c>
      <c r="E59" s="1"/>
      <c r="F59" s="3">
        <f t="shared" si="2"/>
        <v>226164</v>
      </c>
      <c r="G59" s="6">
        <f t="shared" si="0"/>
        <v>0</v>
      </c>
      <c r="H59" s="2">
        <f t="shared" si="3"/>
        <v>-220301</v>
      </c>
    </row>
    <row r="60" spans="1:8" ht="14.4" x14ac:dyDescent="0.3">
      <c r="A60" s="14">
        <v>51</v>
      </c>
      <c r="B60" s="101"/>
      <c r="C60" s="1"/>
      <c r="D60" s="86">
        <f t="shared" si="1"/>
        <v>9563</v>
      </c>
      <c r="E60" s="1"/>
      <c r="F60" s="3">
        <f t="shared" si="2"/>
        <v>226164</v>
      </c>
      <c r="G60" s="6">
        <f t="shared" si="0"/>
        <v>0</v>
      </c>
      <c r="H60" s="2">
        <f t="shared" si="3"/>
        <v>-220301</v>
      </c>
    </row>
    <row r="61" spans="1:8" ht="15" thickBot="1" x14ac:dyDescent="0.35">
      <c r="A61" s="111">
        <v>52</v>
      </c>
      <c r="B61" s="103"/>
      <c r="C61" s="58"/>
      <c r="D61" s="57">
        <f t="shared" si="1"/>
        <v>9563</v>
      </c>
      <c r="E61" s="58"/>
      <c r="F61" s="57">
        <f t="shared" si="2"/>
        <v>226164</v>
      </c>
      <c r="G61" s="57">
        <f t="shared" si="0"/>
        <v>0</v>
      </c>
      <c r="H61" s="57">
        <f t="shared" si="3"/>
        <v>-220301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zoomScale="107" zoomScaleNormal="107" workbookViewId="0">
      <pane xSplit="1" topLeftCell="D1" activePane="topRight" state="frozen"/>
      <selection pane="topRight" activeCell="X60" sqref="X60"/>
    </sheetView>
  </sheetViews>
  <sheetFormatPr defaultRowHeight="13.2" x14ac:dyDescent="0.25"/>
  <cols>
    <col min="1" max="1" width="15.6640625" customWidth="1"/>
    <col min="2" max="2" width="10" customWidth="1"/>
    <col min="3" max="3" width="10.6640625" customWidth="1"/>
    <col min="4" max="4" width="13.10937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5">
      <c r="A19" s="12" t="s">
        <v>79</v>
      </c>
      <c r="B19" s="59" t="s">
        <v>91</v>
      </c>
      <c r="C19" s="14"/>
      <c r="D19" s="14"/>
      <c r="E19" s="61">
        <v>42643</v>
      </c>
    </row>
    <row r="20" spans="1:24" x14ac:dyDescent="0.25">
      <c r="A20" s="114" t="s">
        <v>102</v>
      </c>
      <c r="B20" s="55" t="s">
        <v>103</v>
      </c>
      <c r="C20" s="14"/>
      <c r="D20" s="14"/>
      <c r="E20" s="102">
        <f>'Data 2022_23'!B60</f>
        <v>45191</v>
      </c>
    </row>
    <row r="21" spans="1:24" x14ac:dyDescent="0.25">
      <c r="A21" s="114" t="s">
        <v>104</v>
      </c>
      <c r="B21" s="55" t="s">
        <v>103</v>
      </c>
      <c r="C21" s="14"/>
      <c r="D21" s="14"/>
      <c r="E21" s="102">
        <f>'Data 2022_23'!B61</f>
        <v>45198</v>
      </c>
    </row>
    <row r="22" spans="1:24" x14ac:dyDescent="0.25">
      <c r="A22" s="114" t="s">
        <v>105</v>
      </c>
      <c r="B22" s="55" t="s">
        <v>106</v>
      </c>
      <c r="C22" s="14"/>
      <c r="D22" s="14"/>
      <c r="E22" s="102">
        <f>'Data 2023_24'!B60</f>
        <v>45555</v>
      </c>
    </row>
    <row r="23" spans="1:24" ht="13.8" thickBot="1" x14ac:dyDescent="0.3">
      <c r="A23" s="114" t="s">
        <v>116</v>
      </c>
      <c r="B23" s="55" t="s">
        <v>117</v>
      </c>
      <c r="C23" s="14"/>
      <c r="D23" s="14"/>
      <c r="E23" s="102">
        <f>'Data 2024_25'!B15</f>
        <v>45604</v>
      </c>
    </row>
    <row r="24" spans="1:24" x14ac:dyDescent="0.25">
      <c r="A24" s="92" t="s">
        <v>29</v>
      </c>
      <c r="B24" s="126" t="s">
        <v>31</v>
      </c>
      <c r="C24" s="127"/>
      <c r="D24" s="127"/>
      <c r="E24" s="97">
        <f>E23</f>
        <v>45604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8" thickBot="1" x14ac:dyDescent="0.3">
      <c r="A25" s="94" t="s">
        <v>28</v>
      </c>
      <c r="B25" s="128"/>
      <c r="C25" s="129"/>
      <c r="D25" s="129"/>
      <c r="E25" s="129"/>
      <c r="F25" s="129"/>
      <c r="G25" s="129"/>
      <c r="H25" s="129"/>
      <c r="I25" s="129"/>
      <c r="J25" s="129"/>
      <c r="K25" s="129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85</v>
      </c>
      <c r="R26" s="96" t="s">
        <v>88</v>
      </c>
      <c r="S26" s="96" t="s">
        <v>92</v>
      </c>
      <c r="T26" s="96" t="s">
        <v>97</v>
      </c>
      <c r="U26" s="96" t="s">
        <v>102</v>
      </c>
      <c r="V26" s="96" t="s">
        <v>104</v>
      </c>
      <c r="W26" s="96" t="s">
        <v>105</v>
      </c>
      <c r="X26" s="96" t="s">
        <v>116</v>
      </c>
    </row>
    <row r="27" spans="1:24" x14ac:dyDescent="0.25">
      <c r="A27" s="26" t="s">
        <v>93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109</v>
      </c>
      <c r="B28" s="117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/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30988+3151+19966</f>
        <v>54105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26312+44056</f>
        <v>70368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/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/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15508+15479</f>
        <v>30987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5441+54966+5296</f>
        <v>65703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5001</f>
        <v>5001</v>
      </c>
    </row>
    <row r="45" spans="1:24" x14ac:dyDescent="0.25">
      <c r="A45" s="37" t="s">
        <v>84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/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226164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45604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24" t="s">
        <v>33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85</v>
      </c>
      <c r="R54" s="74" t="s">
        <v>88</v>
      </c>
      <c r="S54" s="96" t="s">
        <v>92</v>
      </c>
      <c r="T54" s="96" t="s">
        <v>97</v>
      </c>
      <c r="U54" s="96" t="s">
        <v>102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110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93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258+400+519+851+110</f>
        <v>2138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103+934+752+382+273+526</f>
        <v>2970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918</f>
        <v>918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225+329+184+849+413</f>
        <v>2000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617+373+547</f>
        <v>1537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9563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5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57AB000-C37D-4249-B2AB-A877D85B5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2024-11-20T06:09:44Z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