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FDCC030E-B833-43FA-B312-46B4B0EB1406}" xr6:coauthVersionLast="47" xr6:coauthVersionMax="47" xr10:uidLastSave="{00000000-0000-0000-0000-000000000000}"/>
  <bookViews>
    <workbookView xWindow="-108" yWindow="-108" windowWidth="23256" windowHeight="12456" tabRatio="865" firstSheet="1" activeTab="9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onneblom - Sunflower" sheetId="6" r:id="rId11"/>
  </sheets>
  <definedNames>
    <definedName name="_xlnm.Print_Area" localSheetId="4">' Sunflower 2019_20'!$I$13:$M$14</definedName>
    <definedName name="_xlnm.Print_Area" localSheetId="10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J56" i="6"/>
  <c r="K56" i="6"/>
  <c r="C56" i="6"/>
  <c r="F59" i="20"/>
  <c r="C59" i="20"/>
  <c r="K55" i="6"/>
  <c r="K53" i="6" l="1"/>
  <c r="K54" i="6"/>
  <c r="K52" i="6"/>
  <c r="K51" i="6"/>
  <c r="K50" i="6"/>
  <c r="K49" i="6"/>
  <c r="K45" i="6"/>
  <c r="K46" i="6"/>
  <c r="K47" i="6"/>
  <c r="K48" i="6"/>
  <c r="K44" i="6" l="1"/>
  <c r="K43" i="6"/>
  <c r="K42" i="6"/>
  <c r="K41" i="6"/>
  <c r="K40" i="6"/>
  <c r="K38" i="6"/>
  <c r="K39" i="6"/>
  <c r="K37" i="6"/>
  <c r="K36" i="6"/>
  <c r="K35" i="6"/>
  <c r="K33" i="6"/>
  <c r="K34" i="6"/>
  <c r="K31" i="6"/>
  <c r="K32" i="6"/>
  <c r="K30" i="6"/>
  <c r="K29" i="6"/>
  <c r="K28" i="6"/>
  <c r="K4" i="6"/>
  <c r="K62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61" i="6"/>
  <c r="F27" i="20"/>
  <c r="J24" i="6" s="1"/>
  <c r="F28" i="20"/>
  <c r="J25" i="6" s="1"/>
  <c r="C9" i="4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C5" i="6"/>
  <c r="C4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K57" i="6"/>
  <c r="K59" i="6"/>
  <c r="K64" i="6"/>
  <c r="H59" i="6"/>
  <c r="C30" i="18"/>
  <c r="C29" i="18"/>
  <c r="C28" i="18"/>
  <c r="C27" i="18"/>
  <c r="C26" i="18"/>
  <c r="C25" i="18"/>
  <c r="C24" i="18"/>
  <c r="C23" i="18"/>
  <c r="D64" i="6"/>
  <c r="D62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8" i="16"/>
  <c r="F5" i="6"/>
  <c r="F59" i="6"/>
  <c r="F58" i="6"/>
  <c r="F7" i="16"/>
  <c r="F4" i="6"/>
  <c r="F62" i="6"/>
  <c r="F6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E62" i="6"/>
  <c r="E6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G62" i="6"/>
  <c r="G6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H62" i="6"/>
  <c r="H64" i="6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I62" i="6"/>
  <c r="I64" i="6"/>
  <c r="C6" i="6"/>
  <c r="C10" i="20"/>
  <c r="C7" i="6"/>
  <c r="C11" i="20"/>
  <c r="C8" i="6"/>
  <c r="C12" i="20"/>
  <c r="C13" i="20"/>
  <c r="C9" i="6"/>
  <c r="C10" i="6"/>
  <c r="C14" i="20"/>
  <c r="C15" i="20"/>
  <c r="C11" i="6"/>
  <c r="C16" i="20"/>
  <c r="C12" i="6"/>
  <c r="C17" i="20"/>
  <c r="C13" i="6"/>
  <c r="C14" i="6"/>
  <c r="C18" i="20"/>
  <c r="C15" i="6"/>
  <c r="C19" i="20"/>
  <c r="C16" i="6"/>
  <c r="C20" i="20"/>
  <c r="C21" i="20"/>
  <c r="C17" i="6"/>
  <c r="C22" i="20"/>
  <c r="C18" i="6"/>
  <c r="C23" i="20"/>
  <c r="C19" i="6"/>
  <c r="C24" i="20"/>
  <c r="C20" i="6"/>
  <c r="C21" i="6"/>
  <c r="C25" i="20"/>
  <c r="C26" i="20"/>
  <c r="C22" i="6"/>
  <c r="C23" i="6"/>
  <c r="C27" i="20"/>
  <c r="C24" i="6"/>
  <c r="C28" i="20"/>
  <c r="C29" i="20"/>
  <c r="C25" i="6"/>
  <c r="C30" i="20"/>
  <c r="C26" i="6"/>
  <c r="C31" i="20"/>
  <c r="C27" i="6"/>
  <c r="C32" i="20"/>
  <c r="C28" i="6"/>
  <c r="C33" i="20"/>
  <c r="C29" i="6"/>
  <c r="C34" i="20"/>
  <c r="C30" i="6"/>
  <c r="C31" i="6"/>
  <c r="C35" i="20"/>
  <c r="C32" i="6"/>
  <c r="C36" i="20"/>
  <c r="C33" i="6"/>
  <c r="C37" i="20"/>
  <c r="C38" i="20"/>
  <c r="C34" i="6"/>
  <c r="C39" i="20"/>
  <c r="C35" i="6"/>
  <c r="C40" i="20"/>
  <c r="C36" i="6"/>
  <c r="C37" i="6"/>
  <c r="C41" i="20"/>
  <c r="C42" i="20"/>
  <c r="C38" i="6"/>
  <c r="C39" i="6"/>
  <c r="C43" i="20"/>
  <c r="C40" i="6"/>
  <c r="C44" i="20"/>
  <c r="C45" i="20"/>
  <c r="C41" i="6"/>
  <c r="C42" i="6"/>
  <c r="C46" i="20"/>
  <c r="C47" i="20"/>
  <c r="C43" i="6"/>
  <c r="C48" i="20"/>
  <c r="C44" i="6"/>
  <c r="C49" i="20"/>
  <c r="C45" i="6"/>
  <c r="C50" i="20"/>
  <c r="C46" i="6"/>
  <c r="C47" i="6"/>
  <c r="C51" i="20"/>
  <c r="C48" i="6"/>
  <c r="C52" i="20"/>
  <c r="C49" i="6"/>
  <c r="C53" i="20"/>
  <c r="C54" i="20"/>
  <c r="C50" i="6"/>
  <c r="C55" i="20"/>
  <c r="C51" i="6"/>
  <c r="C56" i="20"/>
  <c r="C52" i="6"/>
  <c r="C57" i="20"/>
  <c r="C53" i="6"/>
  <c r="C54" i="6"/>
  <c r="C58" i="20"/>
  <c r="C55" i="6"/>
  <c r="J4" i="6" l="1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/>
  <c r="C16" i="4" s="1"/>
  <c r="C10" i="4"/>
</calcChain>
</file>

<file path=xl/sharedStrings.xml><?xml version="1.0" encoding="utf-8"?>
<sst xmlns="http://schemas.openxmlformats.org/spreadsheetml/2006/main" count="135" uniqueCount="63">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</sst>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2024 tot Februarie 2025)/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2024 to February 2025)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161</c:v>
                </c:pt>
                <c:pt idx="48">
                  <c:v>225</c:v>
                </c:pt>
                <c:pt idx="49">
                  <c:v>154</c:v>
                </c:pt>
                <c:pt idx="50">
                  <c:v>251</c:v>
                </c:pt>
                <c:pt idx="51">
                  <c:v>424</c:v>
                </c:pt>
                <c:pt idx="5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2024 tot Februarie 2025)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8193427719"/>
          <c:y val="8.86309990123821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2024_2025'!$D$3:$G$3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2024_2025'!$G$7:$G$59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9135</c:v>
                </c:pt>
                <c:pt idx="2">
                  <c:v>27474</c:v>
                </c:pt>
                <c:pt idx="3">
                  <c:v>47138</c:v>
                </c:pt>
                <c:pt idx="4">
                  <c:v>63570</c:v>
                </c:pt>
                <c:pt idx="5">
                  <c:v>79341</c:v>
                </c:pt>
                <c:pt idx="6">
                  <c:v>90453</c:v>
                </c:pt>
                <c:pt idx="7">
                  <c:v>118397</c:v>
                </c:pt>
                <c:pt idx="8">
                  <c:v>154599</c:v>
                </c:pt>
                <c:pt idx="9">
                  <c:v>197766</c:v>
                </c:pt>
                <c:pt idx="10">
                  <c:v>262540</c:v>
                </c:pt>
                <c:pt idx="11">
                  <c:v>330809</c:v>
                </c:pt>
                <c:pt idx="12">
                  <c:v>395302</c:v>
                </c:pt>
                <c:pt idx="13">
                  <c:v>442404</c:v>
                </c:pt>
                <c:pt idx="14">
                  <c:v>475423</c:v>
                </c:pt>
                <c:pt idx="15">
                  <c:v>517434</c:v>
                </c:pt>
                <c:pt idx="16">
                  <c:v>550018</c:v>
                </c:pt>
                <c:pt idx="17">
                  <c:v>575644</c:v>
                </c:pt>
                <c:pt idx="18">
                  <c:v>590543</c:v>
                </c:pt>
                <c:pt idx="19">
                  <c:v>601152</c:v>
                </c:pt>
                <c:pt idx="20">
                  <c:v>606951</c:v>
                </c:pt>
                <c:pt idx="21">
                  <c:v>610655</c:v>
                </c:pt>
                <c:pt idx="22">
                  <c:v>613077</c:v>
                </c:pt>
                <c:pt idx="23">
                  <c:v>615179</c:v>
                </c:pt>
                <c:pt idx="24">
                  <c:v>617216</c:v>
                </c:pt>
                <c:pt idx="25">
                  <c:v>618157</c:v>
                </c:pt>
                <c:pt idx="26">
                  <c:v>619310</c:v>
                </c:pt>
                <c:pt idx="27">
                  <c:v>620092</c:v>
                </c:pt>
                <c:pt idx="28">
                  <c:v>620611</c:v>
                </c:pt>
                <c:pt idx="29">
                  <c:v>621123</c:v>
                </c:pt>
                <c:pt idx="30">
                  <c:v>622024</c:v>
                </c:pt>
                <c:pt idx="31">
                  <c:v>622646</c:v>
                </c:pt>
                <c:pt idx="32">
                  <c:v>623709</c:v>
                </c:pt>
                <c:pt idx="33">
                  <c:v>625019</c:v>
                </c:pt>
                <c:pt idx="34">
                  <c:v>626144</c:v>
                </c:pt>
                <c:pt idx="35">
                  <c:v>627032</c:v>
                </c:pt>
                <c:pt idx="36">
                  <c:v>628023</c:v>
                </c:pt>
                <c:pt idx="37">
                  <c:v>628660</c:v>
                </c:pt>
                <c:pt idx="38">
                  <c:v>629324</c:v>
                </c:pt>
                <c:pt idx="39">
                  <c:v>629521</c:v>
                </c:pt>
                <c:pt idx="40">
                  <c:v>630211</c:v>
                </c:pt>
                <c:pt idx="41">
                  <c:v>630403</c:v>
                </c:pt>
                <c:pt idx="42">
                  <c:v>630433</c:v>
                </c:pt>
                <c:pt idx="43">
                  <c:v>630445</c:v>
                </c:pt>
                <c:pt idx="44">
                  <c:v>630500</c:v>
                </c:pt>
                <c:pt idx="45">
                  <c:v>630665</c:v>
                </c:pt>
                <c:pt idx="46">
                  <c:v>630686</c:v>
                </c:pt>
                <c:pt idx="47">
                  <c:v>630847</c:v>
                </c:pt>
                <c:pt idx="48">
                  <c:v>631072</c:v>
                </c:pt>
                <c:pt idx="49">
                  <c:v>631226</c:v>
                </c:pt>
                <c:pt idx="50">
                  <c:v>631477</c:v>
                </c:pt>
                <c:pt idx="51">
                  <c:v>631901</c:v>
                </c:pt>
                <c:pt idx="52">
                  <c:v>633932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5755609595115E-2"/>
          <c:y val="9.0695894914341588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Sunflower'!$D$62:$J$62</c:f>
              <c:numCache>
                <c:formatCode>_ * #\ ##0_ ;_ * \-#\ ##0_ ;_ * "-"??_ ;_ @_ </c:formatCode>
                <c:ptCount val="7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Sunflower'!$D$64:$J$64</c:f>
              <c:numCache>
                <c:formatCode>0%</c:formatCode>
                <c:ptCount val="7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0.99714038537160832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59</v>
      </c>
      <c r="C2" s="126"/>
      <c r="D2" s="127"/>
      <c r="E2" s="69"/>
    </row>
    <row r="3" spans="2:6" ht="20.399999999999999" thickBot="1" x14ac:dyDescent="0.45">
      <c r="B3" s="128" t="s">
        <v>58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'Sunflower 2024_2025'!G34</f>
        <v>620092</v>
      </c>
      <c r="D5" s="21" t="s">
        <v>37</v>
      </c>
    </row>
    <row r="6" spans="2:6" ht="15" thickTop="1" x14ac:dyDescent="0.3">
      <c r="B6" s="112" t="s">
        <v>61</v>
      </c>
      <c r="C6" s="113">
        <v>635750</v>
      </c>
      <c r="D6" s="114" t="s">
        <v>62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635750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0.9753708218639402</v>
      </c>
      <c r="D10" s="60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53-'Sunflower 2024_2025'!B59</f>
        <v>0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 t="e">
        <f>C11/C12</f>
        <v>#DIV/0!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abSelected="1" topLeftCell="A7" zoomScale="118" zoomScaleNormal="118" workbookViewId="0">
      <selection activeCell="H62" sqref="H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0</v>
      </c>
      <c r="F54" s="30">
        <f>D54+E54</f>
        <v>161</v>
      </c>
      <c r="G54" s="105">
        <f t="shared" si="2"/>
        <v>630847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49</v>
      </c>
      <c r="F55" s="30">
        <f>D55+E55</f>
        <v>225</v>
      </c>
      <c r="G55" s="105">
        <f t="shared" si="2"/>
        <v>631072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0</v>
      </c>
      <c r="F56" s="30">
        <f>D56+E56</f>
        <v>154</v>
      </c>
      <c r="G56" s="105">
        <f t="shared" si="2"/>
        <v>631226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0</v>
      </c>
      <c r="F57" s="30">
        <f>D57+E57</f>
        <v>251</v>
      </c>
      <c r="G57" s="105">
        <f t="shared" si="2"/>
        <v>631477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>D58+E58</f>
        <v>424</v>
      </c>
      <c r="G58" s="105">
        <f t="shared" si="2"/>
        <v>631901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0</v>
      </c>
      <c r="F59" s="30">
        <f>D59+E59</f>
        <v>2031</v>
      </c>
      <c r="G59" s="105">
        <f t="shared" ref="G59" si="3">G58+F59</f>
        <v>633932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Q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54" sqref="M54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0" width="15.88671875" style="2" customWidth="1"/>
    <col min="11" max="11" width="16.109375" style="2" bestFit="1" customWidth="1"/>
    <col min="12" max="16384" width="9.109375" style="2"/>
  </cols>
  <sheetData>
    <row r="1" spans="2:11" ht="12" thickBot="1" x14ac:dyDescent="0.25"/>
    <row r="2" spans="2:11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</row>
    <row r="3" spans="2:11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60</v>
      </c>
    </row>
    <row r="4" spans="2:11" ht="14.4" x14ac:dyDescent="0.3">
      <c r="B4" s="22">
        <v>1</v>
      </c>
      <c r="C4" s="101">
        <f>'Sunflower 2024_2025'!C7</f>
        <v>45352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AVERAGE(E4:I4)</f>
        <v>1037</v>
      </c>
    </row>
    <row r="5" spans="2:11" ht="14.4" x14ac:dyDescent="0.3">
      <c r="B5" s="22">
        <v>2</v>
      </c>
      <c r="C5" s="101">
        <f>'Sunflower 2024_2025'!C8</f>
        <v>45359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 t="shared" ref="K5:K27" si="0">AVERAGE(E5:I5)</f>
        <v>2397.6</v>
      </c>
    </row>
    <row r="6" spans="2:11" ht="14.4" x14ac:dyDescent="0.3">
      <c r="B6" s="22">
        <v>3</v>
      </c>
      <c r="C6" s="101">
        <f>'Sunflower 2024_2025'!C9</f>
        <v>45366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 t="shared" si="0"/>
        <v>5076.2</v>
      </c>
    </row>
    <row r="7" spans="2:11" ht="14.4" x14ac:dyDescent="0.3">
      <c r="B7" s="22">
        <v>4</v>
      </c>
      <c r="C7" s="101">
        <f>'Sunflower 2024_2025'!C10</f>
        <v>45373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 t="shared" si="0"/>
        <v>22826.2</v>
      </c>
    </row>
    <row r="8" spans="2:11" ht="14.4" x14ac:dyDescent="0.3">
      <c r="B8" s="22">
        <v>5</v>
      </c>
      <c r="C8" s="101">
        <f>'Sunflower 2024_2025'!C11</f>
        <v>45380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 t="shared" si="0"/>
        <v>6226.8</v>
      </c>
    </row>
    <row r="9" spans="2:11" ht="14.4" x14ac:dyDescent="0.3">
      <c r="B9" s="22">
        <v>6</v>
      </c>
      <c r="C9" s="101">
        <f>'Sunflower 2024_2025'!C12</f>
        <v>45387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 t="shared" si="0"/>
        <v>16838.400000000001</v>
      </c>
    </row>
    <row r="10" spans="2:11" ht="14.4" x14ac:dyDescent="0.3">
      <c r="B10" s="22">
        <v>7</v>
      </c>
      <c r="C10" s="101">
        <f>'Sunflower 2024_2025'!C13</f>
        <v>45394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>
        <f t="shared" si="0"/>
        <v>23368.2</v>
      </c>
    </row>
    <row r="11" spans="2:11" ht="15" customHeight="1" x14ac:dyDescent="0.3">
      <c r="B11" s="22">
        <v>8</v>
      </c>
      <c r="C11" s="101">
        <f>'Sunflower 2024_2025'!C14</f>
        <v>45401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>
        <f t="shared" si="0"/>
        <v>40824</v>
      </c>
    </row>
    <row r="12" spans="2:11" ht="15" customHeight="1" x14ac:dyDescent="0.3">
      <c r="B12" s="22">
        <v>9</v>
      </c>
      <c r="C12" s="101">
        <f>'Sunflower 2024_2025'!C15</f>
        <v>45408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>
        <f t="shared" si="0"/>
        <v>51468.2</v>
      </c>
    </row>
    <row r="13" spans="2:11" ht="15" customHeight="1" x14ac:dyDescent="0.3">
      <c r="B13" s="22">
        <v>10</v>
      </c>
      <c r="C13" s="101">
        <f>'Sunflower 2024_2025'!C16</f>
        <v>45415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>
        <f t="shared" si="0"/>
        <v>40172.199999999997</v>
      </c>
    </row>
    <row r="14" spans="2:11" ht="15" customHeight="1" x14ac:dyDescent="0.3">
      <c r="B14" s="22">
        <v>11</v>
      </c>
      <c r="C14" s="101">
        <f>'Sunflower 2024_2025'!C17</f>
        <v>45422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>
        <f t="shared" si="0"/>
        <v>44188</v>
      </c>
    </row>
    <row r="15" spans="2:11" ht="15" customHeight="1" x14ac:dyDescent="0.3">
      <c r="B15" s="22">
        <v>12</v>
      </c>
      <c r="C15" s="101">
        <f>'Sunflower 2024_2025'!C18</f>
        <v>45429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>
        <f t="shared" si="0"/>
        <v>42161.4</v>
      </c>
    </row>
    <row r="16" spans="2:11" ht="15" customHeight="1" x14ac:dyDescent="0.3">
      <c r="B16" s="22">
        <v>13</v>
      </c>
      <c r="C16" s="101">
        <f>'Sunflower 2024_2025'!C19</f>
        <v>45436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>
        <f t="shared" si="0"/>
        <v>78971.8</v>
      </c>
    </row>
    <row r="17" spans="2:17" ht="15" customHeight="1" x14ac:dyDescent="0.3">
      <c r="B17" s="22">
        <v>14</v>
      </c>
      <c r="C17" s="101">
        <f>'Sunflower 2024_2025'!C20</f>
        <v>45443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>
        <f t="shared" si="0"/>
        <v>45053.8</v>
      </c>
    </row>
    <row r="18" spans="2:17" ht="15" customHeight="1" x14ac:dyDescent="0.3">
      <c r="B18" s="22">
        <v>15</v>
      </c>
      <c r="C18" s="101">
        <f>'Sunflower 2024_2025'!C21</f>
        <v>45450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>
        <f t="shared" si="0"/>
        <v>49732.4</v>
      </c>
    </row>
    <row r="19" spans="2:17" ht="15" customHeight="1" x14ac:dyDescent="0.3">
      <c r="B19" s="22">
        <v>16</v>
      </c>
      <c r="C19" s="101">
        <f>'Sunflower 2024_2025'!C22</f>
        <v>45457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>
        <f t="shared" si="0"/>
        <v>40147.4</v>
      </c>
    </row>
    <row r="20" spans="2:17" ht="15" customHeight="1" x14ac:dyDescent="0.3">
      <c r="B20" s="22">
        <v>17</v>
      </c>
      <c r="C20" s="101">
        <f>'Sunflower 2024_2025'!C23</f>
        <v>45464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>
        <f t="shared" si="0"/>
        <v>62862.8</v>
      </c>
    </row>
    <row r="21" spans="2:17" ht="15" customHeight="1" x14ac:dyDescent="0.3">
      <c r="B21" s="22">
        <f>' Sunflower 2019_20'!B24</f>
        <v>18</v>
      </c>
      <c r="C21" s="101">
        <f>'Sunflower 2024_2025'!C24</f>
        <v>45471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>
        <f t="shared" si="0"/>
        <v>33158.800000000003</v>
      </c>
    </row>
    <row r="22" spans="2:17" ht="15" customHeight="1" x14ac:dyDescent="0.3">
      <c r="B22" s="22">
        <f>' Sunflower 2019_20'!B25</f>
        <v>19</v>
      </c>
      <c r="C22" s="101">
        <f>'Sunflower 2024_2025'!C25</f>
        <v>45478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>
        <f t="shared" si="0"/>
        <v>33853.4</v>
      </c>
    </row>
    <row r="23" spans="2:17" ht="15" customHeight="1" x14ac:dyDescent="0.3">
      <c r="B23" s="22">
        <f>' Sunflower 2019_20'!B26</f>
        <v>20</v>
      </c>
      <c r="C23" s="101">
        <f>'Sunflower 2024_2025'!C26</f>
        <v>45485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>
        <f t="shared" si="0"/>
        <v>28327.8</v>
      </c>
    </row>
    <row r="24" spans="2:17" ht="15" customHeight="1" x14ac:dyDescent="0.3">
      <c r="B24" s="22">
        <f>' Sunflower 2019_20'!B27</f>
        <v>21</v>
      </c>
      <c r="C24" s="101">
        <f>'Sunflower 2024_2025'!C27</f>
        <v>45492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>
        <f t="shared" si="0"/>
        <v>16689.8</v>
      </c>
    </row>
    <row r="25" spans="2:17" ht="15" customHeight="1" x14ac:dyDescent="0.3">
      <c r="B25" s="22">
        <f>' Sunflower 2019_20'!B28</f>
        <v>22</v>
      </c>
      <c r="C25" s="101">
        <f>'Sunflower 2024_2025'!C28</f>
        <v>45499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>
        <f t="shared" si="0"/>
        <v>32144</v>
      </c>
    </row>
    <row r="26" spans="2:17" ht="15" customHeight="1" x14ac:dyDescent="0.3">
      <c r="B26" s="22">
        <f>' Sunflower 2019_20'!B29</f>
        <v>23</v>
      </c>
      <c r="C26" s="101">
        <f>'Sunflower 2024_2025'!C29</f>
        <v>45506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>
        <f t="shared" si="0"/>
        <v>3502.2</v>
      </c>
    </row>
    <row r="27" spans="2:17" ht="15" customHeight="1" x14ac:dyDescent="0.3">
      <c r="B27" s="22">
        <f>' Sunflower 2019_20'!B30</f>
        <v>24</v>
      </c>
      <c r="C27" s="101">
        <f>'Sunflower 2024_2025'!C30</f>
        <v>45513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>
        <f t="shared" si="0"/>
        <v>2897.8</v>
      </c>
      <c r="L27" s="107"/>
      <c r="M27" s="107"/>
      <c r="N27" s="107"/>
      <c r="O27" s="107"/>
      <c r="P27" s="107"/>
      <c r="Q27" s="107"/>
    </row>
    <row r="28" spans="2:17" ht="15" customHeight="1" x14ac:dyDescent="0.3">
      <c r="B28" s="22">
        <f>' Sunflower 2019_20'!B31</f>
        <v>25</v>
      </c>
      <c r="C28" s="101">
        <f>'Sunflower 2024_2025'!C31</f>
        <v>45520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>
        <f t="shared" ref="K28:K34" si="1">AVERAGE(E28:I28)</f>
        <v>1787.8</v>
      </c>
    </row>
    <row r="29" spans="2:17" ht="15" customHeight="1" x14ac:dyDescent="0.3">
      <c r="B29" s="22">
        <f>' Sunflower 2019_20'!B32</f>
        <v>26</v>
      </c>
      <c r="C29" s="101">
        <f>'Sunflower 2024_2025'!C32</f>
        <v>45527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>
        <f t="shared" si="1"/>
        <v>2487.8000000000002</v>
      </c>
    </row>
    <row r="30" spans="2:17" ht="15" customHeight="1" x14ac:dyDescent="0.3">
      <c r="B30" s="22">
        <f>' Sunflower 2019_20'!B33</f>
        <v>27</v>
      </c>
      <c r="C30" s="101">
        <f>'Sunflower 2024_2025'!C33</f>
        <v>45534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>
        <f t="shared" si="1"/>
        <v>1764.8</v>
      </c>
    </row>
    <row r="31" spans="2:17" ht="15" customHeight="1" x14ac:dyDescent="0.3">
      <c r="B31" s="22">
        <f>' Sunflower 2019_20'!B34</f>
        <v>28</v>
      </c>
      <c r="C31" s="101">
        <f>'Sunflower 2024_2025'!C34</f>
        <v>45541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>
        <f t="shared" si="1"/>
        <v>593.79999999999995</v>
      </c>
    </row>
    <row r="32" spans="2:17" ht="15" customHeight="1" x14ac:dyDescent="0.3">
      <c r="B32" s="22">
        <f>' Sunflower 2019_20'!B35</f>
        <v>29</v>
      </c>
      <c r="C32" s="101">
        <f>'Sunflower 2024_2025'!C35</f>
        <v>45548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>
        <f t="shared" si="1"/>
        <v>576.20000000000005</v>
      </c>
    </row>
    <row r="33" spans="2:11" ht="15" customHeight="1" x14ac:dyDescent="0.3">
      <c r="B33" s="22">
        <f>' Sunflower 2019_20'!B36</f>
        <v>30</v>
      </c>
      <c r="C33" s="101">
        <f>'Sunflower 2024_2025'!C36</f>
        <v>45555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>
        <f t="shared" si="1"/>
        <v>1208.2</v>
      </c>
    </row>
    <row r="34" spans="2:11" ht="15" customHeight="1" x14ac:dyDescent="0.3">
      <c r="B34" s="22">
        <f>' Sunflower 2019_20'!B37</f>
        <v>31</v>
      </c>
      <c r="C34" s="101">
        <f>'Sunflower 2024_2025'!C37</f>
        <v>45562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>
        <f t="shared" si="1"/>
        <v>553.20000000000005</v>
      </c>
    </row>
    <row r="35" spans="2:11" ht="15" customHeight="1" x14ac:dyDescent="0.3">
      <c r="B35" s="22">
        <f>' Sunflower 2019_20'!B38</f>
        <v>32</v>
      </c>
      <c r="C35" s="101">
        <f>'Sunflower 2024_2025'!C38</f>
        <v>45569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>
        <f t="shared" ref="K35:K40" si="2">AVERAGE(E35:I35)</f>
        <v>253.8</v>
      </c>
    </row>
    <row r="36" spans="2:11" ht="15" customHeight="1" x14ac:dyDescent="0.3">
      <c r="B36" s="22">
        <v>33</v>
      </c>
      <c r="C36" s="101">
        <f>'Sunflower 2024_2025'!C39</f>
        <v>45576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>
        <f t="shared" si="2"/>
        <v>298.8</v>
      </c>
    </row>
    <row r="37" spans="2:11" ht="15" customHeight="1" x14ac:dyDescent="0.3">
      <c r="B37" s="22">
        <v>34</v>
      </c>
      <c r="C37" s="101">
        <f>'Sunflower 2024_2025'!C40</f>
        <v>45583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>
        <f t="shared" si="2"/>
        <v>217.6</v>
      </c>
    </row>
    <row r="38" spans="2:11" ht="15" customHeight="1" x14ac:dyDescent="0.3">
      <c r="B38" s="22">
        <f>' Sunflower 2019_20'!B41</f>
        <v>35</v>
      </c>
      <c r="C38" s="101">
        <f>'Sunflower 2024_2025'!C41</f>
        <v>45590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>
        <f t="shared" si="2"/>
        <v>966.2</v>
      </c>
    </row>
    <row r="39" spans="2:11" ht="15" customHeight="1" x14ac:dyDescent="0.3">
      <c r="B39" s="22">
        <f>' Sunflower 2019_20'!B42</f>
        <v>36</v>
      </c>
      <c r="C39" s="101">
        <f>'Sunflower 2024_2025'!C42</f>
        <v>45597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>
        <f t="shared" si="2"/>
        <v>375</v>
      </c>
    </row>
    <row r="40" spans="2:11" ht="15" customHeight="1" x14ac:dyDescent="0.3">
      <c r="B40" s="22">
        <f>' Sunflower 2019_20'!B43</f>
        <v>37</v>
      </c>
      <c r="C40" s="101">
        <f>'Sunflower 2024_2025'!C43</f>
        <v>45604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>
        <f t="shared" si="2"/>
        <v>432</v>
      </c>
    </row>
    <row r="41" spans="2:11" ht="15" customHeight="1" x14ac:dyDescent="0.3">
      <c r="B41" s="22">
        <f>' Sunflower 2019_20'!B44</f>
        <v>38</v>
      </c>
      <c r="C41" s="101">
        <f>'Sunflower 2024_2025'!C44</f>
        <v>45611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>
        <f>AVERAGE(E41:I41)</f>
        <v>297.39999999999998</v>
      </c>
    </row>
    <row r="42" spans="2:11" ht="15" customHeight="1" x14ac:dyDescent="0.3">
      <c r="B42" s="22">
        <f>' Sunflower 2019_20'!B45</f>
        <v>39</v>
      </c>
      <c r="C42" s="101">
        <f>'Sunflower 2024_2025'!C45</f>
        <v>45618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>
        <f>AVERAGE(E42:I42)</f>
        <v>912.8</v>
      </c>
    </row>
    <row r="43" spans="2:11" ht="15" customHeight="1" x14ac:dyDescent="0.3">
      <c r="B43" s="22">
        <f>' Sunflower 2019_20'!B46</f>
        <v>40</v>
      </c>
      <c r="C43" s="101">
        <f>'Sunflower 2024_2025'!C46</f>
        <v>45625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>
        <f>AVERAGE(E43:I43)</f>
        <v>390.6</v>
      </c>
    </row>
    <row r="44" spans="2:11" ht="15" customHeight="1" x14ac:dyDescent="0.3">
      <c r="B44" s="22">
        <f>' Sunflower 2019_20'!B47</f>
        <v>41</v>
      </c>
      <c r="C44" s="101">
        <f>'Sunflower 2024_2025'!C47</f>
        <v>45632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>
        <f>AVERAGE(E44:I44)</f>
        <v>288.39999999999998</v>
      </c>
    </row>
    <row r="45" spans="2:11" ht="15" customHeight="1" x14ac:dyDescent="0.3">
      <c r="B45" s="22">
        <f>' Sunflower 2019_20'!B48</f>
        <v>42</v>
      </c>
      <c r="C45" s="101">
        <f>'Sunflower 2024_2025'!C48</f>
        <v>45639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>
        <f t="shared" ref="K45:K48" si="3">AVERAGE(E45:I45)</f>
        <v>171.8</v>
      </c>
    </row>
    <row r="46" spans="2:11" ht="15" customHeight="1" x14ac:dyDescent="0.3">
      <c r="B46" s="22">
        <f>' Sunflower 2019_20'!B49</f>
        <v>43</v>
      </c>
      <c r="C46" s="101">
        <f>'Sunflower 2024_2025'!C49</f>
        <v>45646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>
        <f t="shared" si="3"/>
        <v>248.4</v>
      </c>
    </row>
    <row r="47" spans="2:11" ht="15" customHeight="1" x14ac:dyDescent="0.3">
      <c r="B47" s="100">
        <f>' Sunflower 2019_20'!B50</f>
        <v>44</v>
      </c>
      <c r="C47" s="101">
        <f>'Sunflower 2024_2025'!C50</f>
        <v>45653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>
        <f t="shared" si="3"/>
        <v>92.6</v>
      </c>
    </row>
    <row r="48" spans="2:11" ht="15" customHeight="1" x14ac:dyDescent="0.3">
      <c r="B48" s="22">
        <f>' Sunflower 2019_20'!B51</f>
        <v>45</v>
      </c>
      <c r="C48" s="101">
        <f>'Sunflower 2024_2025'!C51</f>
        <v>45660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>
        <f t="shared" si="3"/>
        <v>129.19999999999999</v>
      </c>
    </row>
    <row r="49" spans="2:11" ht="15" customHeight="1" x14ac:dyDescent="0.3">
      <c r="B49" s="22">
        <f>' Sunflower 2019_20'!B52</f>
        <v>46</v>
      </c>
      <c r="C49" s="101">
        <f>'Sunflower 2024_2025'!C52</f>
        <v>45667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>
        <f t="shared" ref="K49" si="4">AVERAGE(E49:I49)</f>
        <v>182.6</v>
      </c>
    </row>
    <row r="50" spans="2:11" ht="15" customHeight="1" x14ac:dyDescent="0.3">
      <c r="B50" s="22">
        <f>' Sunflower 2019_20'!B53</f>
        <v>47</v>
      </c>
      <c r="C50" s="101">
        <f>'Sunflower 2024_2025'!C53</f>
        <v>45674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>
        <f t="shared" ref="K50" si="5">AVERAGE(E50:I50)</f>
        <v>192</v>
      </c>
    </row>
    <row r="51" spans="2:11" ht="15" customHeight="1" x14ac:dyDescent="0.3">
      <c r="B51" s="22">
        <f>' Sunflower 2019_20'!B54</f>
        <v>48</v>
      </c>
      <c r="C51" s="101">
        <f>'Sunflower 2024_2025'!C54</f>
        <v>45681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161</v>
      </c>
      <c r="K51" s="92">
        <f t="shared" ref="K51" si="6">AVERAGE(E51:I51)</f>
        <v>252.2</v>
      </c>
    </row>
    <row r="52" spans="2:11" ht="15" customHeight="1" x14ac:dyDescent="0.3">
      <c r="B52" s="22">
        <f>' Sunflower 2019_20'!B55</f>
        <v>49</v>
      </c>
      <c r="C52" s="101">
        <f>'Sunflower 2024_2025'!C55</f>
        <v>45688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225</v>
      </c>
      <c r="K52" s="92">
        <f t="shared" ref="K52" si="7">AVERAGE(E52:I52)</f>
        <v>633.6</v>
      </c>
    </row>
    <row r="53" spans="2:11" ht="15" customHeight="1" x14ac:dyDescent="0.3">
      <c r="B53" s="22">
        <f>' Sunflower 2019_20'!B56</f>
        <v>50</v>
      </c>
      <c r="C53" s="101">
        <f>'Sunflower 2024_2025'!C56</f>
        <v>45695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154</v>
      </c>
      <c r="K53" s="92">
        <f t="shared" ref="K53:K54" si="8">AVERAGE(E53:I53)</f>
        <v>945</v>
      </c>
    </row>
    <row r="54" spans="2:11" ht="15" customHeight="1" x14ac:dyDescent="0.3">
      <c r="B54" s="22">
        <f>' Sunflower 2019_20'!B57</f>
        <v>51</v>
      </c>
      <c r="C54" s="101">
        <f>'Sunflower 2024_2025'!C57</f>
        <v>45702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251</v>
      </c>
      <c r="K54" s="92">
        <f t="shared" si="8"/>
        <v>1056.5999999999999</v>
      </c>
    </row>
    <row r="55" spans="2:11" ht="15" customHeight="1" x14ac:dyDescent="0.3">
      <c r="B55" s="22">
        <f>' Sunflower 2019_20'!B58</f>
        <v>52</v>
      </c>
      <c r="C55" s="101">
        <f>'Sunflower 2024_2025'!C58</f>
        <v>45709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>
        <f t="shared" ref="K55" si="9">AVERAGE(E55:I55)</f>
        <v>1304.4000000000001</v>
      </c>
    </row>
    <row r="56" spans="2:11" ht="15" customHeight="1" x14ac:dyDescent="0.3">
      <c r="B56" s="22">
        <f>' Sunflower 2019_20'!B59</f>
        <v>53</v>
      </c>
      <c r="C56" s="101">
        <f>'Sunflower 2024_2025'!C59</f>
        <v>45716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2031</v>
      </c>
      <c r="K56" s="92">
        <f t="shared" ref="K56" si="10">AVERAGE(E56:I56)</f>
        <v>33</v>
      </c>
    </row>
    <row r="57" spans="2:11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635750</v>
      </c>
      <c r="I57" s="68">
        <v>720000</v>
      </c>
      <c r="J57" s="68">
        <v>635750</v>
      </c>
      <c r="K57" s="68">
        <f>AVERAGE(E57:I57)</f>
        <v>700050</v>
      </c>
    </row>
    <row r="58" spans="2:11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</row>
    <row r="59" spans="2:11" ht="14.25" customHeight="1" x14ac:dyDescent="0.3">
      <c r="B59" s="65" t="s">
        <v>24</v>
      </c>
      <c r="C59" s="56"/>
      <c r="D59" s="88">
        <f t="shared" ref="D59:I59" si="11">D57-D58</f>
        <v>862000</v>
      </c>
      <c r="E59" s="93">
        <f t="shared" si="11"/>
        <v>678000</v>
      </c>
      <c r="F59" s="93">
        <f t="shared" si="11"/>
        <v>788500</v>
      </c>
      <c r="G59" s="93">
        <f t="shared" si="11"/>
        <v>678000</v>
      </c>
      <c r="H59" s="93">
        <f t="shared" si="11"/>
        <v>635750</v>
      </c>
      <c r="I59" s="93">
        <f t="shared" si="11"/>
        <v>720000</v>
      </c>
      <c r="J59" s="93">
        <f>J57-J58</f>
        <v>635750</v>
      </c>
      <c r="K59" s="93">
        <f>K57-K58</f>
        <v>700050</v>
      </c>
    </row>
    <row r="60" spans="2:11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</row>
    <row r="61" spans="2:11" ht="17.399999999999999" x14ac:dyDescent="0.35">
      <c r="B61" s="51" t="s">
        <v>23</v>
      </c>
      <c r="C61" s="73"/>
      <c r="D61" s="50" t="str">
        <f t="shared" ref="D61:I61" si="12">D3</f>
        <v>2018/19</v>
      </c>
      <c r="E61" s="50" t="str">
        <f t="shared" si="12"/>
        <v>2019/20</v>
      </c>
      <c r="F61" s="50" t="str">
        <f t="shared" si="12"/>
        <v>2020/21</v>
      </c>
      <c r="G61" s="50" t="str">
        <f t="shared" si="12"/>
        <v>2021/22</v>
      </c>
      <c r="H61" s="50" t="str">
        <f t="shared" si="12"/>
        <v>2022/23</v>
      </c>
      <c r="I61" s="50" t="str">
        <f t="shared" si="12"/>
        <v>2023/24</v>
      </c>
      <c r="J61" s="50" t="str">
        <f>J3</f>
        <v>2024/25*</v>
      </c>
      <c r="K61" s="50" t="str">
        <f>K3</f>
        <v>5-year average</v>
      </c>
    </row>
    <row r="62" spans="2:11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633932</v>
      </c>
      <c r="K62" s="95">
        <f>SUM(K4:K27)</f>
        <v>723926.20000000019</v>
      </c>
    </row>
    <row r="63" spans="2:11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</row>
    <row r="64" spans="2:11" ht="15" thickBot="1" x14ac:dyDescent="0.35">
      <c r="B64" s="53" t="s">
        <v>35</v>
      </c>
      <c r="C64" s="72"/>
      <c r="D64" s="106">
        <f t="shared" ref="D64:I64" si="13">D62/D59</f>
        <v>0.50761368909512761</v>
      </c>
      <c r="E64" s="106">
        <f t="shared" si="13"/>
        <v>0.44361209439528021</v>
      </c>
      <c r="F64" s="106">
        <f t="shared" si="13"/>
        <v>0.71529232720355107</v>
      </c>
      <c r="G64" s="106">
        <f t="shared" si="13"/>
        <v>0.73162536873156347</v>
      </c>
      <c r="H64" s="106">
        <f t="shared" si="13"/>
        <v>1.3254958710184821</v>
      </c>
      <c r="I64" s="106">
        <f t="shared" si="13"/>
        <v>1.0007208333333333</v>
      </c>
      <c r="J64" s="106">
        <f>J62/J59</f>
        <v>0.99714038537160832</v>
      </c>
      <c r="K64" s="106">
        <f>K62/K59</f>
        <v>1.0341064209699309</v>
      </c>
    </row>
    <row r="65" spans="2:11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</row>
    <row r="66" spans="2:11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</row>
    <row r="67" spans="2:11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2025-03-06T11:22:28Z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